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86" yWindow="1560" windowWidth="12120" windowHeight="8790" tabRatio="673" activeTab="0"/>
  </bookViews>
  <sheets>
    <sheet name="IS" sheetId="1" r:id="rId1"/>
    <sheet name="BS" sheetId="2" r:id="rId2"/>
    <sheet name="Equity" sheetId="3" r:id="rId3"/>
    <sheet name="Cash Flow" sheetId="4" r:id="rId4"/>
  </sheets>
  <definedNames>
    <definedName name="_xlnm.Print_Area" localSheetId="1">'BS'!$A$1:$F$63</definedName>
    <definedName name="_xlnm.Print_Area" localSheetId="2">'Equity'!$A$1:$J$75</definedName>
    <definedName name="_xlnm.Print_Area" localSheetId="0">'IS'!$A$1:$G$40</definedName>
  </definedNames>
  <calcPr fullCalcOnLoad="1"/>
</workbook>
</file>

<file path=xl/sharedStrings.xml><?xml version="1.0" encoding="utf-8"?>
<sst xmlns="http://schemas.openxmlformats.org/spreadsheetml/2006/main" count="184" uniqueCount="142">
  <si>
    <t>KHIND HOLDINGS BERHAD</t>
  </si>
  <si>
    <t>(Company No. 380310-D)</t>
  </si>
  <si>
    <t>(Incorporated in Malaysia)</t>
  </si>
  <si>
    <t xml:space="preserve">The directors are pleased to announce the unaudited condensed consolidated quarterly report for the </t>
  </si>
  <si>
    <t>Condensed Consolidated Income Statements</t>
  </si>
  <si>
    <t>Individual Period</t>
  </si>
  <si>
    <t>Cumulative Period</t>
  </si>
  <si>
    <t>RM'000</t>
  </si>
  <si>
    <t>Revenue</t>
  </si>
  <si>
    <t>Less: Minority interests</t>
  </si>
  <si>
    <t>Basic earnings per ordinary share (sen)</t>
  </si>
  <si>
    <t xml:space="preserve">(The Condensed Consolidated Income Statements should be read in conjunction with </t>
  </si>
  <si>
    <t>Condensed Consolidated Balance Sheet</t>
  </si>
  <si>
    <t>Unaudited as at</t>
  </si>
  <si>
    <t>Audited as at</t>
  </si>
  <si>
    <t>Sch ref</t>
  </si>
  <si>
    <t>Property, plant and equipment</t>
  </si>
  <si>
    <t>Appendix 1</t>
  </si>
  <si>
    <t>Other investments</t>
  </si>
  <si>
    <t>Appendix 2</t>
  </si>
  <si>
    <t>Intangible assets</t>
  </si>
  <si>
    <t>Mistral Trademark</t>
  </si>
  <si>
    <t>Current assets</t>
  </si>
  <si>
    <t xml:space="preserve">Inventories </t>
  </si>
  <si>
    <t>Appendix 3</t>
  </si>
  <si>
    <t>Trade receivables</t>
  </si>
  <si>
    <t>Appendix 4</t>
  </si>
  <si>
    <t>Other receivables, deposits and prepayments</t>
  </si>
  <si>
    <t>Appendix 5</t>
  </si>
  <si>
    <t>Fixed deposits with licensed banks</t>
  </si>
  <si>
    <t>Cash and cash equivalents</t>
  </si>
  <si>
    <t>Appendix 6</t>
  </si>
  <si>
    <t>Current liabilities</t>
  </si>
  <si>
    <t>Trade payables</t>
  </si>
  <si>
    <t>Appendix 7</t>
  </si>
  <si>
    <t>Other payables and accruals</t>
  </si>
  <si>
    <t>Appendix 8</t>
  </si>
  <si>
    <t>Bank borrowings</t>
  </si>
  <si>
    <t>Appendix 9</t>
  </si>
  <si>
    <t>Term loans</t>
  </si>
  <si>
    <t>Hire purchase liabilities</t>
  </si>
  <si>
    <t xml:space="preserve"> </t>
  </si>
  <si>
    <t>Taxation</t>
  </si>
  <si>
    <t>Net current assets</t>
  </si>
  <si>
    <t>Financed by:</t>
  </si>
  <si>
    <t>Share capital</t>
  </si>
  <si>
    <t>Reserves</t>
  </si>
  <si>
    <t>Translation reserve</t>
  </si>
  <si>
    <t>Unappropriated profits</t>
  </si>
  <si>
    <t>Reserves on consolidation</t>
  </si>
  <si>
    <t>Appendix 10</t>
  </si>
  <si>
    <t>Minority shareholders' interests</t>
  </si>
  <si>
    <t>Long term and deferred liabilities</t>
  </si>
  <si>
    <t>Deferred taxation</t>
  </si>
  <si>
    <t>Net Tangible Assets per share (RM)</t>
  </si>
  <si>
    <t xml:space="preserve">(The Condensed Consolidated Balance Sheet should be read in conjunction with </t>
  </si>
  <si>
    <t>Condensed Consolidated Statement of Changes in Equity</t>
  </si>
  <si>
    <t>Share</t>
  </si>
  <si>
    <t xml:space="preserve">Share </t>
  </si>
  <si>
    <t xml:space="preserve">Reserves on </t>
  </si>
  <si>
    <t xml:space="preserve"> Translation</t>
  </si>
  <si>
    <t>Unappropriated</t>
  </si>
  <si>
    <t>Capital</t>
  </si>
  <si>
    <t>Premium</t>
  </si>
  <si>
    <t>Consolidation</t>
  </si>
  <si>
    <t>Reserve</t>
  </si>
  <si>
    <t>Profits</t>
  </si>
  <si>
    <t>Total</t>
  </si>
  <si>
    <t>Profit after taxation</t>
  </si>
  <si>
    <t>Dividend</t>
  </si>
  <si>
    <t>Currency translation</t>
  </si>
  <si>
    <t>Differences</t>
  </si>
  <si>
    <t>ESOS</t>
  </si>
  <si>
    <t>Amortisation of reserve</t>
  </si>
  <si>
    <t>on consolidation</t>
  </si>
  <si>
    <t xml:space="preserve">(The Condensed Consolidated Statement of Changes in Equity should be read in conjunction with </t>
  </si>
  <si>
    <t>Condensed Consolidated Cash Flow Statement</t>
  </si>
  <si>
    <t>Cash flows from operating activities:</t>
  </si>
  <si>
    <t>Adjustment for:</t>
  </si>
  <si>
    <t>Depreciation</t>
  </si>
  <si>
    <t>Gain on disposal of fixed assets</t>
  </si>
  <si>
    <t>Interest income</t>
  </si>
  <si>
    <t>Interest expense</t>
  </si>
  <si>
    <t>Operating profit before working capital changes</t>
  </si>
  <si>
    <t>(Increase)/decrease in trade and other receivables</t>
  </si>
  <si>
    <t>(Increase)/decrease in inventories</t>
  </si>
  <si>
    <t>Cash generated from operations</t>
  </si>
  <si>
    <t>Income tax paid</t>
  </si>
  <si>
    <t>Net cash generated from operating activities</t>
  </si>
  <si>
    <t>Cash flows from investing activities</t>
  </si>
  <si>
    <t>Purchase of property, plant and equipment</t>
  </si>
  <si>
    <t>Proceed from disposal of property, plant and equipment</t>
  </si>
  <si>
    <t>Net cash used in investing activities</t>
  </si>
  <si>
    <t>Cash flows from financing activities</t>
  </si>
  <si>
    <t>Interest received</t>
  </si>
  <si>
    <t>Interest paid</t>
  </si>
  <si>
    <t>Net cash used in financing activities</t>
  </si>
  <si>
    <t>Net increase in cash and cash equivalents</t>
  </si>
  <si>
    <t xml:space="preserve">(The Condensed Consolidated Cash Flow Statement should be read in conjunction with </t>
  </si>
  <si>
    <t>Deferred Tax Assets</t>
  </si>
  <si>
    <t>Tax recoverable</t>
  </si>
  <si>
    <t>- As previously reported</t>
  </si>
  <si>
    <t>As restated</t>
  </si>
  <si>
    <t>- Effect of adopting MASB 25</t>
  </si>
  <si>
    <t>Less : Operating expenses</t>
  </si>
  <si>
    <t>Add : Other income</t>
  </si>
  <si>
    <t>Less : Finance cost</t>
  </si>
  <si>
    <t>Less : Tax expense</t>
  </si>
  <si>
    <t>Add : Interest income</t>
  </si>
  <si>
    <t>Amount due to affiliated company</t>
  </si>
  <si>
    <t>At 1 January 2004</t>
  </si>
  <si>
    <t>Profits after taxation</t>
  </si>
  <si>
    <t>differences</t>
  </si>
  <si>
    <t>As stated balance</t>
  </si>
  <si>
    <t>Provision</t>
  </si>
  <si>
    <t>Withdrawal of fixed deposits</t>
  </si>
  <si>
    <t xml:space="preserve">Cash and cash equivalents at 1 January </t>
  </si>
  <si>
    <t>At 31 December 2004</t>
  </si>
  <si>
    <t>Amortisation of intangible asset</t>
  </si>
  <si>
    <t>Amortisation of reserve on consolidation</t>
  </si>
  <si>
    <t>the Annual Financial Report for the year ended 31 December 2004)</t>
  </si>
  <si>
    <t>At 1 January 2005</t>
  </si>
  <si>
    <t>-</t>
  </si>
  <si>
    <t>(Used in)/decrease in trade and other payables</t>
  </si>
  <si>
    <t>31 December 2004</t>
  </si>
  <si>
    <t>Net changes of bank borrowings</t>
  </si>
  <si>
    <t>Currency translation differences</t>
  </si>
  <si>
    <t>Purchase of intangible assets</t>
  </si>
  <si>
    <t>financial period ended 30/06/2005</t>
  </si>
  <si>
    <t>30 June</t>
  </si>
  <si>
    <t>For the period ended 30 June 2005</t>
  </si>
  <si>
    <t>At 30 June 2005</t>
  </si>
  <si>
    <t>30 June 2005</t>
  </si>
  <si>
    <t>30 June  2004</t>
  </si>
  <si>
    <t>Cash and cash equivalents at 30 June</t>
  </si>
  <si>
    <t>Profit before taxation</t>
  </si>
  <si>
    <t>For the six months ended 30 June 2005</t>
  </si>
  <si>
    <t>For the period ended 30 June  2005</t>
  </si>
  <si>
    <t>Operating profit</t>
  </si>
  <si>
    <t>Profit before tax</t>
  </si>
  <si>
    <t>Net profit for the period</t>
  </si>
  <si>
    <t xml:space="preserve">Amount due from affiliated company </t>
  </si>
</sst>
</file>

<file path=xl/styles.xml><?xml version="1.0" encoding="utf-8"?>
<styleSheet xmlns="http://schemas.openxmlformats.org/spreadsheetml/2006/main">
  <numFmts count="5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&quot;RM&quot;#,##0;&quot;RM&quot;\-#,##0"/>
    <numFmt numFmtId="179" formatCode="&quot;RM&quot;#,##0;[Red]&quot;RM&quot;\-#,##0"/>
    <numFmt numFmtId="180" formatCode="&quot;RM&quot;#,##0.00;&quot;RM&quot;\-#,##0.00"/>
    <numFmt numFmtId="181" formatCode="&quot;RM&quot;#,##0.00;[Red]&quot;RM&quot;\-#,##0.00"/>
    <numFmt numFmtId="182" formatCode="_ &quot;RM&quot;* #,##0_ ;_ &quot;RM&quot;* \-#,##0_ ;_ &quot;RM&quot;* &quot;-&quot;_ ;_ @_ "/>
    <numFmt numFmtId="183" formatCode="_ * #,##0_ ;_ * \-#,##0_ ;_ * &quot;-&quot;_ ;_ @_ "/>
    <numFmt numFmtId="184" formatCode="_ &quot;RM&quot;* #,##0.00_ ;_ &quot;RM&quot;* \-#,##0.00_ ;_ &quot;RM&quot;* &quot;-&quot;??_ ;_ @_ "/>
    <numFmt numFmtId="185" formatCode="_ * #,##0.00_ ;_ * \-#,##0.00_ ;_ * &quot;-&quot;??_ ;_ @_ "/>
    <numFmt numFmtId="186" formatCode="#,##0\ &quot;£&quot;;\-#,##0\ &quot;£&quot;"/>
    <numFmt numFmtId="187" formatCode="#,##0\ &quot;£&quot;;[Red]\-#,##0\ &quot;£&quot;"/>
    <numFmt numFmtId="188" formatCode="#,##0.00\ &quot;£&quot;;\-#,##0.00\ &quot;£&quot;"/>
    <numFmt numFmtId="189" formatCode="#,##0.00\ &quot;£&quot;;[Red]\-#,##0.00\ &quot;£&quot;"/>
    <numFmt numFmtId="190" formatCode="_-* #,##0\ &quot;£&quot;_-;\-* #,##0\ &quot;£&quot;_-;_-* &quot;-&quot;\ &quot;£&quot;_-;_-@_-"/>
    <numFmt numFmtId="191" formatCode="_-* #,##0\ _£_-;\-* #,##0\ _£_-;_-* &quot;-&quot;\ _£_-;_-@_-"/>
    <numFmt numFmtId="192" formatCode="_-* #,##0.00\ &quot;£&quot;_-;\-* #,##0.00\ &quot;£&quot;_-;_-* &quot;-&quot;??\ &quot;£&quot;_-;_-@_-"/>
    <numFmt numFmtId="193" formatCode="_-* #,##0.00\ _£_-;\-* #,##0.00\ _£_-;_-* &quot;-&quot;??\ _£_-;_-@_-"/>
    <numFmt numFmtId="194" formatCode="mmm\ d&quot;, &quot;yy"/>
    <numFmt numFmtId="195" formatCode="_-* #,##0_-;\-* #,##0_-;_-* \-??_-;_-@_-"/>
    <numFmt numFmtId="196" formatCode="_(* #,##0_);_(* \(#,##0\);_(* \-??_);_(@_)"/>
    <numFmt numFmtId="197" formatCode="_-* #,##0.00_-;\-* #,##0.00_-;_-* \-??_-;_-@_-"/>
    <numFmt numFmtId="198" formatCode="_(* #,##0.00_);_(* \(#,##0.00\);_(* \-??_);_(@_)"/>
    <numFmt numFmtId="199" formatCode="_-* #,##0.0000_-;\-* #,##0.0000_-;_-* \-??_-;_-@_-"/>
    <numFmt numFmtId="200" formatCode="_(* #,##0_);_(* \(#,##0\);_(* \-_);_(@_)"/>
    <numFmt numFmtId="201" formatCode="_-* #,##0.0\ _£_-;\-* #,##0.0\ _£_-;_-* &quot;-&quot;??\ _£_-;_-@_-"/>
    <numFmt numFmtId="202" formatCode="_-* #,##0\ _£_-;\-* #,##0\ _£_-;_-* &quot;-&quot;??\ _£_-;_-@_-"/>
    <numFmt numFmtId="203" formatCode="_(* #,##0.0_);_(* \(#,##0.0\);_(* \-??_);_(@_)"/>
    <numFmt numFmtId="204" formatCode="#,##0.0"/>
    <numFmt numFmtId="205" formatCode="_(* #,##0_);_(* \(#,##0\);_(* &quot;-&quot;??_);_(@_)"/>
  </numFmts>
  <fonts count="6"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200" fontId="0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right"/>
    </xf>
    <xf numFmtId="194" fontId="1" fillId="0" borderId="0" xfId="0" applyNumberFormat="1" applyFont="1" applyFill="1" applyBorder="1" applyAlignment="1">
      <alignment horizontal="right"/>
    </xf>
    <xf numFmtId="0" fontId="1" fillId="0" borderId="1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195" fontId="1" fillId="0" borderId="0" xfId="0" applyNumberFormat="1" applyFont="1" applyFill="1" applyBorder="1" applyAlignment="1">
      <alignment/>
    </xf>
    <xf numFmtId="196" fontId="1" fillId="0" borderId="0" xfId="0" applyNumberFormat="1" applyFont="1" applyFill="1" applyBorder="1" applyAlignment="1">
      <alignment/>
    </xf>
    <xf numFmtId="195" fontId="1" fillId="0" borderId="3" xfId="0" applyNumberFormat="1" applyFont="1" applyFill="1" applyBorder="1" applyAlignment="1">
      <alignment/>
    </xf>
    <xf numFmtId="196" fontId="1" fillId="0" borderId="3" xfId="0" applyNumberFormat="1" applyFont="1" applyFill="1" applyBorder="1" applyAlignment="1">
      <alignment/>
    </xf>
    <xf numFmtId="196" fontId="1" fillId="0" borderId="0" xfId="0" applyNumberFormat="1" applyFont="1" applyFill="1" applyBorder="1" applyAlignment="1">
      <alignment horizontal="right"/>
    </xf>
    <xf numFmtId="196" fontId="1" fillId="0" borderId="4" xfId="0" applyNumberFormat="1" applyFont="1" applyFill="1" applyBorder="1" applyAlignment="1">
      <alignment/>
    </xf>
    <xf numFmtId="198" fontId="1" fillId="0" borderId="0" xfId="15" applyNumberFormat="1" applyFont="1" applyFill="1" applyBorder="1" applyAlignment="1">
      <alignment/>
    </xf>
    <xf numFmtId="198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3" fontId="1" fillId="0" borderId="5" xfId="0" applyNumberFormat="1" applyFont="1" applyFill="1" applyBorder="1" applyAlignment="1">
      <alignment horizontal="right"/>
    </xf>
    <xf numFmtId="0" fontId="1" fillId="0" borderId="6" xfId="0" applyNumberFormat="1" applyFont="1" applyFill="1" applyBorder="1" applyAlignment="1">
      <alignment horizontal="right"/>
    </xf>
    <xf numFmtId="14" fontId="1" fillId="0" borderId="7" xfId="0" applyNumberFormat="1" applyFont="1" applyFill="1" applyBorder="1" applyAlignment="1" quotePrefix="1">
      <alignment horizontal="right"/>
    </xf>
    <xf numFmtId="15" fontId="1" fillId="0" borderId="8" xfId="0" applyNumberFormat="1" applyFont="1" applyFill="1" applyBorder="1" applyAlignment="1" quotePrefix="1">
      <alignment horizontal="right"/>
    </xf>
    <xf numFmtId="3" fontId="1" fillId="0" borderId="9" xfId="0" applyNumberFormat="1" applyFont="1" applyFill="1" applyBorder="1" applyAlignment="1">
      <alignment horizontal="right"/>
    </xf>
    <xf numFmtId="0" fontId="1" fillId="0" borderId="2" xfId="0" applyNumberFormat="1" applyFont="1" applyFill="1" applyBorder="1" applyAlignment="1">
      <alignment horizontal="right"/>
    </xf>
    <xf numFmtId="3" fontId="1" fillId="0" borderId="5" xfId="0" applyNumberFormat="1" applyFont="1" applyFill="1" applyBorder="1" applyAlignment="1">
      <alignment/>
    </xf>
    <xf numFmtId="3" fontId="1" fillId="0" borderId="7" xfId="0" applyNumberFormat="1" applyFont="1" applyFill="1" applyBorder="1" applyAlignment="1">
      <alignment/>
    </xf>
    <xf numFmtId="3" fontId="1" fillId="0" borderId="9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4" xfId="0" applyNumberFormat="1" applyFont="1" applyFill="1" applyBorder="1" applyAlignment="1">
      <alignment/>
    </xf>
    <xf numFmtId="3" fontId="1" fillId="0" borderId="3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199" fontId="1" fillId="0" borderId="0" xfId="0" applyNumberFormat="1" applyFont="1" applyFill="1" applyBorder="1" applyAlignment="1">
      <alignment/>
    </xf>
    <xf numFmtId="0" fontId="1" fillId="0" borderId="12" xfId="0" applyNumberFormat="1" applyFont="1" applyFill="1" applyBorder="1" applyAlignment="1" quotePrefix="1">
      <alignment/>
    </xf>
    <xf numFmtId="0" fontId="1" fillId="0" borderId="13" xfId="0" applyNumberFormat="1" applyFont="1" applyFill="1" applyBorder="1" applyAlignment="1">
      <alignment/>
    </xf>
    <xf numFmtId="195" fontId="1" fillId="0" borderId="13" xfId="0" applyNumberFormat="1" applyFont="1" applyFill="1" applyBorder="1" applyAlignment="1">
      <alignment/>
    </xf>
    <xf numFmtId="196" fontId="1" fillId="0" borderId="13" xfId="0" applyNumberFormat="1" applyFont="1" applyFill="1" applyBorder="1" applyAlignment="1">
      <alignment/>
    </xf>
    <xf numFmtId="195" fontId="1" fillId="0" borderId="14" xfId="0" applyNumberFormat="1" applyFont="1" applyFill="1" applyBorder="1" applyAlignment="1">
      <alignment/>
    </xf>
    <xf numFmtId="0" fontId="1" fillId="0" borderId="15" xfId="0" applyNumberFormat="1" applyFont="1" applyFill="1" applyBorder="1" applyAlignment="1" quotePrefix="1">
      <alignment/>
    </xf>
    <xf numFmtId="0" fontId="1" fillId="0" borderId="16" xfId="0" applyNumberFormat="1" applyFont="1" applyFill="1" applyBorder="1" applyAlignment="1">
      <alignment/>
    </xf>
    <xf numFmtId="195" fontId="1" fillId="0" borderId="16" xfId="0" applyNumberFormat="1" applyFont="1" applyFill="1" applyBorder="1" applyAlignment="1">
      <alignment/>
    </xf>
    <xf numFmtId="196" fontId="1" fillId="0" borderId="16" xfId="0" applyNumberFormat="1" applyFont="1" applyFill="1" applyBorder="1" applyAlignment="1">
      <alignment/>
    </xf>
    <xf numFmtId="196" fontId="1" fillId="0" borderId="17" xfId="0" applyNumberFormat="1" applyFont="1" applyFill="1" applyBorder="1" applyAlignment="1">
      <alignment/>
    </xf>
    <xf numFmtId="195" fontId="1" fillId="0" borderId="18" xfId="0" applyNumberFormat="1" applyFont="1" applyFill="1" applyBorder="1" applyAlignment="1">
      <alignment/>
    </xf>
    <xf numFmtId="205" fontId="1" fillId="0" borderId="13" xfId="15" applyNumberFormat="1" applyFont="1" applyBorder="1" applyAlignment="1">
      <alignment/>
    </xf>
    <xf numFmtId="205" fontId="1" fillId="0" borderId="14" xfId="15" applyNumberFormat="1" applyFont="1" applyBorder="1" applyAlignment="1">
      <alignment/>
    </xf>
    <xf numFmtId="205" fontId="1" fillId="0" borderId="16" xfId="15" applyNumberFormat="1" applyFont="1" applyBorder="1" applyAlignment="1">
      <alignment/>
    </xf>
    <xf numFmtId="205" fontId="1" fillId="0" borderId="17" xfId="15" applyNumberFormat="1" applyFont="1" applyBorder="1" applyAlignment="1">
      <alignment/>
    </xf>
    <xf numFmtId="0" fontId="1" fillId="0" borderId="0" xfId="0" applyFont="1" applyAlignment="1">
      <alignment/>
    </xf>
    <xf numFmtId="205" fontId="1" fillId="0" borderId="0" xfId="15" applyNumberFormat="1" applyFont="1" applyAlignment="1">
      <alignment/>
    </xf>
    <xf numFmtId="205" fontId="1" fillId="0" borderId="18" xfId="15" applyNumberFormat="1" applyFont="1" applyBorder="1" applyAlignment="1">
      <alignment/>
    </xf>
    <xf numFmtId="0" fontId="1" fillId="0" borderId="0" xfId="0" applyFont="1" applyFill="1" applyBorder="1" applyAlignment="1">
      <alignment/>
    </xf>
    <xf numFmtId="200" fontId="1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200" fontId="1" fillId="0" borderId="0" xfId="0" applyNumberFormat="1" applyFont="1" applyFill="1" applyBorder="1" applyAlignment="1" quotePrefix="1">
      <alignment horizontal="right"/>
    </xf>
    <xf numFmtId="200" fontId="1" fillId="0" borderId="0" xfId="0" applyNumberFormat="1" applyFont="1" applyFill="1" applyBorder="1" applyAlignment="1">
      <alignment horizontal="right"/>
    </xf>
    <xf numFmtId="200" fontId="1" fillId="0" borderId="16" xfId="0" applyNumberFormat="1" applyFont="1" applyFill="1" applyBorder="1" applyAlignment="1">
      <alignment/>
    </xf>
    <xf numFmtId="200" fontId="1" fillId="0" borderId="19" xfId="0" applyNumberFormat="1" applyFont="1" applyFill="1" applyBorder="1" applyAlignment="1">
      <alignment/>
    </xf>
    <xf numFmtId="200" fontId="1" fillId="0" borderId="20" xfId="0" applyNumberFormat="1" applyFont="1" applyFill="1" applyBorder="1" applyAlignment="1">
      <alignment/>
    </xf>
    <xf numFmtId="196" fontId="1" fillId="0" borderId="18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1" fillId="0" borderId="16" xfId="0" applyNumberFormat="1" applyFont="1" applyFill="1" applyBorder="1" applyAlignment="1">
      <alignment/>
    </xf>
    <xf numFmtId="3" fontId="1" fillId="0" borderId="18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" fillId="0" borderId="21" xfId="0" applyNumberFormat="1" applyFont="1" applyFill="1" applyBorder="1" applyAlignment="1">
      <alignment horizontal="center"/>
    </xf>
    <xf numFmtId="194" fontId="1" fillId="0" borderId="5" xfId="0" applyNumberFormat="1" applyFont="1" applyFill="1" applyBorder="1" applyAlignment="1" quotePrefix="1">
      <alignment horizontal="center"/>
    </xf>
    <xf numFmtId="194" fontId="1" fillId="0" borderId="5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8"/>
  <sheetViews>
    <sheetView tabSelected="1" zoomScale="80" zoomScaleNormal="80" workbookViewId="0" topLeftCell="A1">
      <selection activeCell="B13" sqref="B13"/>
    </sheetView>
  </sheetViews>
  <sheetFormatPr defaultColWidth="9.140625" defaultRowHeight="12.75"/>
  <cols>
    <col min="1" max="1" width="4.8515625" style="1" customWidth="1"/>
    <col min="2" max="2" width="42.140625" style="1" customWidth="1"/>
    <col min="3" max="4" width="14.00390625" style="1" customWidth="1"/>
    <col min="5" max="5" width="6.28125" style="1" customWidth="1"/>
    <col min="6" max="6" width="15.140625" style="1" customWidth="1"/>
    <col min="7" max="7" width="15.7109375" style="1" customWidth="1"/>
    <col min="8" max="8" width="10.421875" style="1" customWidth="1"/>
    <col min="9" max="9" width="15.57421875" style="1" customWidth="1"/>
    <col min="10" max="10" width="14.00390625" style="1" customWidth="1"/>
    <col min="11" max="11" width="15.140625" style="1" customWidth="1"/>
    <col min="12" max="12" width="14.00390625" style="1" customWidth="1"/>
    <col min="13" max="16384" width="10.8515625" style="1" customWidth="1"/>
  </cols>
  <sheetData>
    <row r="1" spans="2:7" s="2" customFormat="1" ht="12.75">
      <c r="B1" s="12" t="s">
        <v>0</v>
      </c>
      <c r="C1" s="12"/>
      <c r="D1" s="12"/>
      <c r="E1" s="12"/>
      <c r="F1" s="12"/>
      <c r="G1" s="12"/>
    </row>
    <row r="2" spans="2:7" s="2" customFormat="1" ht="12.75">
      <c r="B2" s="12" t="s">
        <v>1</v>
      </c>
      <c r="C2" s="12"/>
      <c r="D2" s="12"/>
      <c r="E2" s="12"/>
      <c r="F2" s="12"/>
      <c r="G2" s="12"/>
    </row>
    <row r="3" spans="2:7" s="2" customFormat="1" ht="12.75">
      <c r="B3" s="12" t="s">
        <v>2</v>
      </c>
      <c r="C3" s="12"/>
      <c r="D3" s="12"/>
      <c r="E3" s="12"/>
      <c r="F3" s="12"/>
      <c r="G3" s="12"/>
    </row>
    <row r="4" spans="2:7" s="2" customFormat="1" ht="12.75">
      <c r="B4" s="12" t="s">
        <v>3</v>
      </c>
      <c r="C4" s="12"/>
      <c r="D4" s="12"/>
      <c r="E4" s="12"/>
      <c r="F4" s="12"/>
      <c r="G4" s="12"/>
    </row>
    <row r="5" spans="2:7" s="2" customFormat="1" ht="12.75">
      <c r="B5" s="12" t="s">
        <v>128</v>
      </c>
      <c r="C5" s="12"/>
      <c r="D5" s="12"/>
      <c r="E5" s="12"/>
      <c r="F5" s="12"/>
      <c r="G5" s="12"/>
    </row>
    <row r="6" spans="2:7" s="2" customFormat="1" ht="12.75">
      <c r="B6" s="12"/>
      <c r="C6" s="12"/>
      <c r="D6" s="12"/>
      <c r="E6" s="12"/>
      <c r="F6" s="12"/>
      <c r="G6" s="12"/>
    </row>
    <row r="7" spans="2:7" s="2" customFormat="1" ht="15.75">
      <c r="B7" s="13" t="s">
        <v>4</v>
      </c>
      <c r="C7" s="13"/>
      <c r="D7" s="12"/>
      <c r="E7" s="12"/>
      <c r="F7" s="12"/>
      <c r="G7" s="12"/>
    </row>
    <row r="8" spans="2:7" s="2" customFormat="1" ht="12.75">
      <c r="B8" s="14" t="s">
        <v>130</v>
      </c>
      <c r="C8" s="14"/>
      <c r="D8" s="12"/>
      <c r="E8" s="12"/>
      <c r="F8" s="12"/>
      <c r="G8" s="12"/>
    </row>
    <row r="9" spans="2:7" s="2" customFormat="1" ht="12.75">
      <c r="B9" s="12"/>
      <c r="C9" s="78" t="s">
        <v>5</v>
      </c>
      <c r="D9" s="78"/>
      <c r="E9" s="15"/>
      <c r="F9" s="78" t="s">
        <v>6</v>
      </c>
      <c r="G9" s="78"/>
    </row>
    <row r="10" spans="2:7" s="2" customFormat="1" ht="12.75">
      <c r="B10" s="12"/>
      <c r="C10" s="79" t="s">
        <v>129</v>
      </c>
      <c r="D10" s="80"/>
      <c r="E10" s="16"/>
      <c r="F10" s="79" t="s">
        <v>129</v>
      </c>
      <c r="G10" s="80"/>
    </row>
    <row r="11" spans="2:7" s="2" customFormat="1" ht="12.75">
      <c r="B11" s="12"/>
      <c r="C11" s="17">
        <v>2005</v>
      </c>
      <c r="D11" s="18">
        <v>2004</v>
      </c>
      <c r="E11" s="15"/>
      <c r="F11" s="17">
        <v>2005</v>
      </c>
      <c r="G11" s="18">
        <v>2004</v>
      </c>
    </row>
    <row r="12" spans="2:7" s="2" customFormat="1" ht="12.75">
      <c r="B12" s="12"/>
      <c r="C12" s="19" t="s">
        <v>7</v>
      </c>
      <c r="D12" s="19" t="s">
        <v>7</v>
      </c>
      <c r="E12" s="19"/>
      <c r="F12" s="19" t="s">
        <v>7</v>
      </c>
      <c r="G12" s="19" t="s">
        <v>7</v>
      </c>
    </row>
    <row r="13" spans="2:9" s="2" customFormat="1" ht="12.75">
      <c r="B13" s="12"/>
      <c r="C13" s="15"/>
      <c r="D13" s="15"/>
      <c r="E13" s="15"/>
      <c r="F13" s="15"/>
      <c r="G13" s="15"/>
      <c r="I13" s="72"/>
    </row>
    <row r="14" spans="2:9" s="2" customFormat="1" ht="12.75">
      <c r="B14" s="12" t="s">
        <v>8</v>
      </c>
      <c r="C14" s="28">
        <v>41119</v>
      </c>
      <c r="D14" s="20">
        <v>40849</v>
      </c>
      <c r="E14" s="20"/>
      <c r="F14" s="20">
        <v>72458</v>
      </c>
      <c r="G14" s="20">
        <v>72802</v>
      </c>
      <c r="I14" s="72"/>
    </row>
    <row r="15" spans="2:9" s="2" customFormat="1" ht="12.75">
      <c r="B15" s="12"/>
      <c r="C15" s="28"/>
      <c r="D15" s="20"/>
      <c r="E15" s="20"/>
      <c r="F15" s="20"/>
      <c r="G15" s="20"/>
      <c r="I15" s="72"/>
    </row>
    <row r="16" spans="2:9" s="2" customFormat="1" ht="12.75">
      <c r="B16" s="12" t="s">
        <v>104</v>
      </c>
      <c r="C16" s="28">
        <v>39421</v>
      </c>
      <c r="D16" s="20">
        <v>39114</v>
      </c>
      <c r="E16" s="20"/>
      <c r="F16" s="20">
        <v>71413</v>
      </c>
      <c r="G16" s="20">
        <v>71044</v>
      </c>
      <c r="I16" s="72"/>
    </row>
    <row r="17" spans="2:9" s="2" customFormat="1" ht="12.75">
      <c r="B17" s="12" t="s">
        <v>105</v>
      </c>
      <c r="C17" s="28">
        <v>373</v>
      </c>
      <c r="D17" s="21">
        <v>632</v>
      </c>
      <c r="E17" s="20"/>
      <c r="F17" s="20">
        <v>787</v>
      </c>
      <c r="G17" s="21">
        <v>1336</v>
      </c>
      <c r="I17" s="72"/>
    </row>
    <row r="18" spans="2:9" s="2" customFormat="1" ht="12.75">
      <c r="B18" s="12"/>
      <c r="C18" s="73"/>
      <c r="D18" s="22"/>
      <c r="E18" s="20"/>
      <c r="F18" s="22"/>
      <c r="G18" s="22"/>
      <c r="I18" s="72"/>
    </row>
    <row r="19" spans="2:9" s="2" customFormat="1" ht="12.75">
      <c r="B19" s="12" t="s">
        <v>138</v>
      </c>
      <c r="C19" s="28">
        <f>C14-C16+C17</f>
        <v>2071</v>
      </c>
      <c r="D19" s="21">
        <f>D14-D16+D17</f>
        <v>2367</v>
      </c>
      <c r="E19" s="21"/>
      <c r="F19" s="21">
        <f>F14-F16+F17</f>
        <v>1832</v>
      </c>
      <c r="G19" s="21">
        <f>G14-G16+G17</f>
        <v>3094</v>
      </c>
      <c r="I19" s="72"/>
    </row>
    <row r="20" spans="2:9" s="2" customFormat="1" ht="12.75">
      <c r="B20" s="12" t="s">
        <v>106</v>
      </c>
      <c r="C20" s="28">
        <v>379</v>
      </c>
      <c r="D20" s="21">
        <v>306</v>
      </c>
      <c r="E20" s="21"/>
      <c r="F20" s="21">
        <v>652</v>
      </c>
      <c r="G20" s="21">
        <v>531</v>
      </c>
      <c r="I20" s="72"/>
    </row>
    <row r="21" spans="2:9" s="2" customFormat="1" ht="12.75">
      <c r="B21" s="12" t="s">
        <v>108</v>
      </c>
      <c r="C21" s="28">
        <v>3</v>
      </c>
      <c r="D21" s="21">
        <v>2</v>
      </c>
      <c r="E21" s="21"/>
      <c r="F21" s="21">
        <v>3</v>
      </c>
      <c r="G21" s="21">
        <v>8</v>
      </c>
      <c r="I21" s="72"/>
    </row>
    <row r="22" spans="2:9" s="2" customFormat="1" ht="12.75">
      <c r="B22" s="12"/>
      <c r="C22" s="73"/>
      <c r="D22" s="23"/>
      <c r="E22" s="21"/>
      <c r="F22" s="23"/>
      <c r="G22" s="23"/>
      <c r="I22" s="72"/>
    </row>
    <row r="23" spans="2:9" s="2" customFormat="1" ht="12.75">
      <c r="B23" s="12" t="s">
        <v>139</v>
      </c>
      <c r="C23" s="28">
        <f>C19-C20+C21</f>
        <v>1695</v>
      </c>
      <c r="D23" s="21">
        <f>D19-D20+D21</f>
        <v>2063</v>
      </c>
      <c r="E23" s="21"/>
      <c r="F23" s="21">
        <f>F19-F20+F21</f>
        <v>1183</v>
      </c>
      <c r="G23" s="21">
        <f>G19-G20+G21</f>
        <v>2571</v>
      </c>
      <c r="I23" s="72"/>
    </row>
    <row r="24" spans="2:9" s="2" customFormat="1" ht="12.75">
      <c r="B24" s="12" t="s">
        <v>107</v>
      </c>
      <c r="C24" s="28">
        <v>130</v>
      </c>
      <c r="D24" s="21">
        <v>670</v>
      </c>
      <c r="E24" s="21"/>
      <c r="F24" s="21">
        <v>359</v>
      </c>
      <c r="G24" s="21">
        <v>953</v>
      </c>
      <c r="I24" s="72"/>
    </row>
    <row r="25" spans="2:9" s="2" customFormat="1" ht="12.75">
      <c r="B25" s="12"/>
      <c r="C25" s="73"/>
      <c r="D25" s="23"/>
      <c r="E25" s="21"/>
      <c r="F25" s="23"/>
      <c r="G25" s="23"/>
      <c r="I25" s="72"/>
    </row>
    <row r="26" spans="2:9" s="2" customFormat="1" ht="12.75">
      <c r="B26" s="12" t="s">
        <v>68</v>
      </c>
      <c r="C26" s="28">
        <f>C23-C24</f>
        <v>1565</v>
      </c>
      <c r="D26" s="21">
        <f>SUM(D23-D24)</f>
        <v>1393</v>
      </c>
      <c r="E26" s="21"/>
      <c r="F26" s="21">
        <f>F23-F24</f>
        <v>824</v>
      </c>
      <c r="G26" s="21">
        <f>SUM(G23-G24)</f>
        <v>1618</v>
      </c>
      <c r="I26" s="72"/>
    </row>
    <row r="27" spans="2:9" s="2" customFormat="1" ht="12.75">
      <c r="B27" s="12" t="s">
        <v>9</v>
      </c>
      <c r="C27" s="28">
        <v>90</v>
      </c>
      <c r="D27" s="21">
        <v>128</v>
      </c>
      <c r="E27" s="21"/>
      <c r="F27" s="24">
        <v>94</v>
      </c>
      <c r="G27" s="21">
        <v>131</v>
      </c>
      <c r="I27" s="72"/>
    </row>
    <row r="28" spans="2:9" s="2" customFormat="1" ht="12.75">
      <c r="B28" s="12"/>
      <c r="C28" s="28"/>
      <c r="D28" s="21"/>
      <c r="E28" s="21"/>
      <c r="F28" s="21"/>
      <c r="G28" s="21"/>
      <c r="I28" s="72"/>
    </row>
    <row r="29" spans="2:9" s="2" customFormat="1" ht="13.5" thickBot="1">
      <c r="B29" s="12" t="s">
        <v>140</v>
      </c>
      <c r="C29" s="74">
        <f>C26-C27</f>
        <v>1475</v>
      </c>
      <c r="D29" s="25">
        <f>D26-D27</f>
        <v>1265</v>
      </c>
      <c r="E29" s="21"/>
      <c r="F29" s="71">
        <f>F26-F27</f>
        <v>730</v>
      </c>
      <c r="G29" s="25">
        <f>G26-G27</f>
        <v>1487</v>
      </c>
      <c r="I29" s="28"/>
    </row>
    <row r="30" spans="2:7" s="2" customFormat="1" ht="13.5" thickTop="1">
      <c r="B30" s="12"/>
      <c r="C30" s="21"/>
      <c r="D30" s="21"/>
      <c r="E30" s="21"/>
      <c r="F30" s="21"/>
      <c r="G30" s="21"/>
    </row>
    <row r="31" spans="2:7" s="2" customFormat="1" ht="12.75">
      <c r="B31" s="12"/>
      <c r="C31" s="21"/>
      <c r="D31" s="21"/>
      <c r="E31" s="21"/>
      <c r="F31" s="21"/>
      <c r="G31" s="21"/>
    </row>
    <row r="32" spans="2:7" s="2" customFormat="1" ht="12.75">
      <c r="B32" s="12" t="s">
        <v>10</v>
      </c>
      <c r="C32" s="26">
        <f>1475/40059*100</f>
        <v>3.682068948301256</v>
      </c>
      <c r="D32" s="27">
        <f>D29/40059*100</f>
        <v>3.157842182780399</v>
      </c>
      <c r="E32" s="27"/>
      <c r="F32" s="26">
        <f>F29/40059*100</f>
        <v>1.82231208966774</v>
      </c>
      <c r="G32" s="27">
        <f>G29/40059*100</f>
        <v>3.7120247634738766</v>
      </c>
    </row>
    <row r="33" spans="2:7" s="2" customFormat="1" ht="12.75">
      <c r="B33" s="12"/>
      <c r="C33" s="20"/>
      <c r="D33" s="20"/>
      <c r="E33" s="20"/>
      <c r="F33" s="20"/>
      <c r="G33" s="20"/>
    </row>
    <row r="34" spans="2:9" s="2" customFormat="1" ht="12.75">
      <c r="B34" s="12"/>
      <c r="C34" s="20"/>
      <c r="D34" s="20"/>
      <c r="E34" s="20"/>
      <c r="F34" s="20"/>
      <c r="G34" s="20"/>
      <c r="H34" s="3"/>
      <c r="I34" s="3"/>
    </row>
    <row r="35" spans="2:9" s="2" customFormat="1" ht="12.75">
      <c r="B35" s="12"/>
      <c r="C35" s="12"/>
      <c r="D35" s="12"/>
      <c r="E35" s="12"/>
      <c r="F35" s="12"/>
      <c r="G35" s="12"/>
      <c r="H35" s="3"/>
      <c r="I35" s="3"/>
    </row>
    <row r="36" spans="2:9" s="2" customFormat="1" ht="12.75">
      <c r="B36" s="12"/>
      <c r="C36" s="12"/>
      <c r="D36" s="12"/>
      <c r="E36" s="12"/>
      <c r="F36" s="12"/>
      <c r="G36" s="12"/>
      <c r="H36" s="3"/>
      <c r="I36" s="3"/>
    </row>
    <row r="37" spans="2:7" s="2" customFormat="1" ht="12.75">
      <c r="B37" s="12" t="s">
        <v>11</v>
      </c>
      <c r="C37" s="12"/>
      <c r="D37" s="12"/>
      <c r="E37" s="12"/>
      <c r="F37" s="12"/>
      <c r="G37" s="12"/>
    </row>
    <row r="38" spans="2:7" s="2" customFormat="1" ht="12.75">
      <c r="B38" s="12" t="s">
        <v>120</v>
      </c>
      <c r="C38" s="12"/>
      <c r="D38" s="12"/>
      <c r="E38" s="12"/>
      <c r="F38" s="12"/>
      <c r="G38" s="12"/>
    </row>
  </sheetData>
  <mergeCells count="4">
    <mergeCell ref="C9:D9"/>
    <mergeCell ref="F9:G9"/>
    <mergeCell ref="C10:D10"/>
    <mergeCell ref="F10:G10"/>
  </mergeCells>
  <printOptions/>
  <pageMargins left="0.39375" right="0.39375" top="0.9840277777777778" bottom="0.9840277777777778" header="0.5" footer="0.5"/>
  <pageSetup cellComments="atEnd" fitToHeight="1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63"/>
  <sheetViews>
    <sheetView view="pageBreakPreview" zoomScaleNormal="80" zoomScaleSheetLayoutView="100" workbookViewId="0" topLeftCell="A34">
      <selection activeCell="C22" sqref="C22"/>
    </sheetView>
  </sheetViews>
  <sheetFormatPr defaultColWidth="9.140625" defaultRowHeight="12.75"/>
  <cols>
    <col min="1" max="1" width="4.8515625" style="1" customWidth="1"/>
    <col min="2" max="2" width="3.8515625" style="1" customWidth="1"/>
    <col min="3" max="3" width="49.7109375" style="1" customWidth="1"/>
    <col min="4" max="4" width="22.421875" style="76" customWidth="1"/>
    <col min="5" max="5" width="22.421875" style="1" customWidth="1"/>
    <col min="6" max="6" width="1.8515625" style="1" customWidth="1"/>
    <col min="7" max="7" width="18.140625" style="1" customWidth="1"/>
    <col min="8" max="8" width="10.8515625" style="6" customWidth="1"/>
    <col min="9" max="16384" width="10.8515625" style="1" customWidth="1"/>
  </cols>
  <sheetData>
    <row r="1" spans="1:255" ht="12.75">
      <c r="A1" s="12"/>
      <c r="B1" s="12" t="s">
        <v>0</v>
      </c>
      <c r="C1" s="12"/>
      <c r="D1" s="28"/>
      <c r="E1" s="12"/>
      <c r="F1" s="29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</row>
    <row r="2" spans="1:255" ht="12.75">
      <c r="A2" s="12"/>
      <c r="B2" s="12" t="s">
        <v>1</v>
      </c>
      <c r="C2" s="12"/>
      <c r="D2" s="28"/>
      <c r="E2" s="12"/>
      <c r="F2" s="29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</row>
    <row r="3" spans="1:255" ht="12.75">
      <c r="A3" s="12"/>
      <c r="B3" s="12" t="s">
        <v>2</v>
      </c>
      <c r="C3" s="12"/>
      <c r="D3" s="28"/>
      <c r="E3" s="12"/>
      <c r="F3" s="29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</row>
    <row r="4" spans="1:255" ht="12.75">
      <c r="A4" s="12"/>
      <c r="B4" s="12"/>
      <c r="C4" s="12"/>
      <c r="D4" s="28"/>
      <c r="E4" s="12"/>
      <c r="F4" s="29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</row>
    <row r="5" spans="1:255" ht="15.75">
      <c r="A5" s="12"/>
      <c r="B5" s="13" t="s">
        <v>12</v>
      </c>
      <c r="C5" s="13"/>
      <c r="D5" s="28"/>
      <c r="E5" s="12"/>
      <c r="F5" s="29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</row>
    <row r="6" spans="1:255" ht="12.75">
      <c r="A6" s="12"/>
      <c r="B6" s="14" t="s">
        <v>131</v>
      </c>
      <c r="C6" s="14"/>
      <c r="D6" s="28"/>
      <c r="E6" s="12"/>
      <c r="F6" s="29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</row>
    <row r="7" spans="1:255" ht="12.75">
      <c r="A7" s="12"/>
      <c r="B7" s="12"/>
      <c r="C7" s="12"/>
      <c r="D7" s="30" t="s">
        <v>13</v>
      </c>
      <c r="E7" s="31" t="s">
        <v>14</v>
      </c>
      <c r="F7" s="29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</row>
    <row r="8" spans="1:255" ht="12.75">
      <c r="A8" s="12"/>
      <c r="B8" s="12"/>
      <c r="C8" s="12"/>
      <c r="D8" s="32" t="s">
        <v>132</v>
      </c>
      <c r="E8" s="33" t="s">
        <v>124</v>
      </c>
      <c r="F8" s="29"/>
      <c r="G8" s="75" t="s">
        <v>15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</row>
    <row r="9" spans="1:255" ht="12.75">
      <c r="A9" s="12"/>
      <c r="B9" s="12"/>
      <c r="C9" s="12"/>
      <c r="D9" s="34" t="s">
        <v>7</v>
      </c>
      <c r="E9" s="35" t="s">
        <v>7</v>
      </c>
      <c r="F9" s="29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</row>
    <row r="10" spans="1:255" ht="12.75">
      <c r="A10" s="12"/>
      <c r="B10" s="12"/>
      <c r="C10" s="12"/>
      <c r="D10" s="28"/>
      <c r="E10" s="12"/>
      <c r="F10" s="29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</row>
    <row r="11" spans="1:255" ht="12.75">
      <c r="A11" s="12"/>
      <c r="B11" s="12" t="s">
        <v>16</v>
      </c>
      <c r="C11" s="12"/>
      <c r="D11" s="28">
        <v>27652</v>
      </c>
      <c r="E11" s="28">
        <v>28273</v>
      </c>
      <c r="F11" s="29"/>
      <c r="G11" s="2" t="s">
        <v>17</v>
      </c>
      <c r="H11" s="28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</row>
    <row r="12" spans="1:255" ht="12.75">
      <c r="A12" s="12"/>
      <c r="B12" s="12" t="s">
        <v>99</v>
      </c>
      <c r="C12" s="12"/>
      <c r="D12" s="28">
        <v>733</v>
      </c>
      <c r="E12" s="28">
        <v>733</v>
      </c>
      <c r="F12" s="29"/>
      <c r="G12" s="2"/>
      <c r="H12" s="28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</row>
    <row r="13" spans="1:255" ht="12.75">
      <c r="A13" s="12"/>
      <c r="B13" s="12" t="s">
        <v>18</v>
      </c>
      <c r="C13" s="12"/>
      <c r="D13" s="28">
        <v>96</v>
      </c>
      <c r="E13" s="28">
        <v>96</v>
      </c>
      <c r="F13" s="29"/>
      <c r="G13" s="2" t="s">
        <v>19</v>
      </c>
      <c r="H13" s="28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</row>
    <row r="14" spans="1:255" ht="12.75">
      <c r="A14" s="12"/>
      <c r="B14" s="12" t="s">
        <v>20</v>
      </c>
      <c r="C14" s="12"/>
      <c r="D14" s="28">
        <v>613</v>
      </c>
      <c r="E14" s="28">
        <v>650</v>
      </c>
      <c r="F14" s="29"/>
      <c r="G14" s="2" t="s">
        <v>21</v>
      </c>
      <c r="H14" s="28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</row>
    <row r="15" spans="1:255" ht="12.75">
      <c r="A15" s="12"/>
      <c r="B15" s="12"/>
      <c r="C15" s="12"/>
      <c r="D15" s="28"/>
      <c r="E15" s="28"/>
      <c r="F15" s="29"/>
      <c r="G15" s="2"/>
      <c r="H15" s="28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</row>
    <row r="16" spans="1:255" ht="12.75">
      <c r="A16" s="12"/>
      <c r="B16" s="12" t="s">
        <v>22</v>
      </c>
      <c r="C16" s="12"/>
      <c r="D16" s="28"/>
      <c r="E16" s="28"/>
      <c r="F16" s="29"/>
      <c r="G16" s="2"/>
      <c r="H16" s="28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</row>
    <row r="17" spans="1:255" ht="12.75">
      <c r="A17" s="12"/>
      <c r="B17" s="12"/>
      <c r="C17" s="12" t="s">
        <v>23</v>
      </c>
      <c r="D17" s="36">
        <v>27150</v>
      </c>
      <c r="E17" s="36">
        <v>24342</v>
      </c>
      <c r="F17" s="29"/>
      <c r="G17" s="2" t="s">
        <v>24</v>
      </c>
      <c r="H17" s="28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</row>
    <row r="18" spans="1:255" ht="12.75">
      <c r="A18" s="12"/>
      <c r="B18" s="12"/>
      <c r="C18" s="12" t="s">
        <v>25</v>
      </c>
      <c r="D18" s="37">
        <v>34245</v>
      </c>
      <c r="E18" s="37">
        <v>30684</v>
      </c>
      <c r="F18" s="29"/>
      <c r="G18" s="2" t="s">
        <v>26</v>
      </c>
      <c r="H18" s="28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</row>
    <row r="19" spans="1:255" ht="12.75">
      <c r="A19" s="12"/>
      <c r="B19" s="12"/>
      <c r="C19" s="12" t="s">
        <v>27</v>
      </c>
      <c r="D19" s="37">
        <v>7153</v>
      </c>
      <c r="E19" s="37">
        <v>4221</v>
      </c>
      <c r="F19" s="29"/>
      <c r="G19" s="2" t="s">
        <v>28</v>
      </c>
      <c r="H19" s="28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</row>
    <row r="20" spans="1:255" ht="12.75">
      <c r="A20" s="12"/>
      <c r="B20" s="12"/>
      <c r="C20" s="12" t="s">
        <v>141</v>
      </c>
      <c r="D20" s="37">
        <v>565</v>
      </c>
      <c r="E20" s="37">
        <v>510</v>
      </c>
      <c r="F20" s="29"/>
      <c r="G20" s="2"/>
      <c r="H20" s="28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</row>
    <row r="21" spans="1:255" ht="12.75">
      <c r="A21" s="12"/>
      <c r="B21" s="12"/>
      <c r="C21" s="12" t="s">
        <v>100</v>
      </c>
      <c r="D21" s="37">
        <v>746</v>
      </c>
      <c r="E21" s="37">
        <v>1592</v>
      </c>
      <c r="F21" s="29"/>
      <c r="G21" s="2"/>
      <c r="H21" s="28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</row>
    <row r="22" spans="1:255" ht="12.75">
      <c r="A22" s="12"/>
      <c r="B22" s="12"/>
      <c r="C22" s="12" t="s">
        <v>29</v>
      </c>
      <c r="D22" s="37">
        <v>0</v>
      </c>
      <c r="E22" s="37">
        <v>0</v>
      </c>
      <c r="F22" s="29"/>
      <c r="G22" s="2"/>
      <c r="H22" s="28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</row>
    <row r="23" spans="1:255" ht="12.75">
      <c r="A23" s="12"/>
      <c r="B23" s="12"/>
      <c r="C23" s="12" t="s">
        <v>30</v>
      </c>
      <c r="D23" s="38">
        <f>8991</f>
        <v>8991</v>
      </c>
      <c r="E23" s="38">
        <f>7452+2141</f>
        <v>9593</v>
      </c>
      <c r="F23" s="29"/>
      <c r="G23" s="2" t="s">
        <v>31</v>
      </c>
      <c r="H23" s="28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</row>
    <row r="24" spans="1:255" ht="12.75">
      <c r="A24" s="12"/>
      <c r="B24" s="12"/>
      <c r="C24" s="12"/>
      <c r="D24" s="28">
        <f>SUM(D17:D23)</f>
        <v>78850</v>
      </c>
      <c r="E24" s="28">
        <f>SUM(E17:E23)</f>
        <v>70942</v>
      </c>
      <c r="F24" s="29"/>
      <c r="G24" s="2"/>
      <c r="H24" s="28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</row>
    <row r="25" spans="1:255" ht="12.75">
      <c r="A25" s="12"/>
      <c r="B25" s="12"/>
      <c r="C25" s="12"/>
      <c r="D25" s="28"/>
      <c r="E25" s="28"/>
      <c r="F25" s="29"/>
      <c r="G25" s="2"/>
      <c r="H25" s="28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</row>
    <row r="26" spans="1:255" ht="12.75">
      <c r="A26" s="12"/>
      <c r="B26" s="12" t="s">
        <v>32</v>
      </c>
      <c r="C26" s="12"/>
      <c r="D26" s="28"/>
      <c r="E26" s="28"/>
      <c r="F26" s="29"/>
      <c r="G26" s="2"/>
      <c r="H26" s="28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</row>
    <row r="27" spans="1:255" ht="12.75">
      <c r="A27" s="12"/>
      <c r="B27" s="12"/>
      <c r="C27" s="12" t="s">
        <v>33</v>
      </c>
      <c r="D27" s="36">
        <v>11260</v>
      </c>
      <c r="E27" s="36">
        <v>8403</v>
      </c>
      <c r="F27" s="29"/>
      <c r="G27" s="2" t="s">
        <v>34</v>
      </c>
      <c r="H27" s="28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</row>
    <row r="28" spans="1:255" ht="12.75">
      <c r="A28" s="12"/>
      <c r="B28" s="12"/>
      <c r="C28" s="12" t="s">
        <v>35</v>
      </c>
      <c r="D28" s="37">
        <v>6439</v>
      </c>
      <c r="E28" s="37">
        <v>8694</v>
      </c>
      <c r="F28" s="29"/>
      <c r="G28" s="2" t="s">
        <v>36</v>
      </c>
      <c r="H28" s="28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</row>
    <row r="29" spans="1:255" ht="12.75">
      <c r="A29" s="12"/>
      <c r="B29" s="12"/>
      <c r="C29" s="12" t="s">
        <v>109</v>
      </c>
      <c r="D29" s="37">
        <v>518</v>
      </c>
      <c r="E29" s="37">
        <v>518</v>
      </c>
      <c r="F29" s="29"/>
      <c r="G29" s="2"/>
      <c r="H29" s="28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</row>
    <row r="30" spans="1:255" ht="12.75">
      <c r="A30" s="12"/>
      <c r="B30" s="12"/>
      <c r="C30" s="12" t="s">
        <v>37</v>
      </c>
      <c r="D30" s="37">
        <v>30976</v>
      </c>
      <c r="E30" s="37">
        <f>22471+2141</f>
        <v>24612</v>
      </c>
      <c r="F30" s="29"/>
      <c r="G30" s="2" t="s">
        <v>38</v>
      </c>
      <c r="H30" s="28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</row>
    <row r="31" spans="1:255" ht="12.75">
      <c r="A31" s="12"/>
      <c r="B31" s="12"/>
      <c r="C31" s="12" t="s">
        <v>39</v>
      </c>
      <c r="D31" s="37">
        <v>559</v>
      </c>
      <c r="E31" s="37">
        <v>637</v>
      </c>
      <c r="F31" s="29"/>
      <c r="G31" s="2" t="s">
        <v>38</v>
      </c>
      <c r="H31" s="28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</row>
    <row r="32" spans="1:255" ht="12.75">
      <c r="A32" s="12"/>
      <c r="B32" s="12"/>
      <c r="C32" s="12" t="s">
        <v>40</v>
      </c>
      <c r="D32" s="37">
        <v>59</v>
      </c>
      <c r="E32" s="37">
        <v>57</v>
      </c>
      <c r="F32" s="29"/>
      <c r="G32" s="2"/>
      <c r="H32" s="28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</row>
    <row r="33" spans="1:255" ht="12.75">
      <c r="A33" s="12"/>
      <c r="B33" s="12"/>
      <c r="C33" s="12" t="s">
        <v>114</v>
      </c>
      <c r="D33" s="37">
        <v>0</v>
      </c>
      <c r="E33" s="37">
        <v>0</v>
      </c>
      <c r="F33" s="29"/>
      <c r="G33" s="2"/>
      <c r="H33" s="28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</row>
    <row r="34" spans="1:255" ht="12.75">
      <c r="A34" s="12"/>
      <c r="B34" s="12"/>
      <c r="C34" s="12" t="s">
        <v>42</v>
      </c>
      <c r="D34" s="39">
        <v>59</v>
      </c>
      <c r="E34" s="39">
        <v>146</v>
      </c>
      <c r="F34" s="29"/>
      <c r="G34" s="2"/>
      <c r="H34" s="28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</row>
    <row r="35" spans="1:255" ht="12.75">
      <c r="A35" s="12"/>
      <c r="B35" s="12"/>
      <c r="C35" s="12"/>
      <c r="D35" s="28">
        <f>SUM(D27:D34)</f>
        <v>49870</v>
      </c>
      <c r="E35" s="28">
        <f>SUM(E27:E34)</f>
        <v>43067</v>
      </c>
      <c r="F35" s="29"/>
      <c r="G35" s="2"/>
      <c r="H35" s="28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</row>
    <row r="36" spans="1:255" ht="12.75">
      <c r="A36" s="12"/>
      <c r="B36" s="12"/>
      <c r="C36" s="12"/>
      <c r="D36" s="28"/>
      <c r="E36" s="28"/>
      <c r="F36" s="29"/>
      <c r="G36" s="2"/>
      <c r="H36" s="28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</row>
    <row r="37" spans="1:255" ht="12.75">
      <c r="A37" s="12"/>
      <c r="B37" s="12" t="s">
        <v>43</v>
      </c>
      <c r="C37" s="12"/>
      <c r="D37" s="28">
        <f>D24-D35</f>
        <v>28980</v>
      </c>
      <c r="E37" s="28">
        <f>E24-E35</f>
        <v>27875</v>
      </c>
      <c r="F37" s="29"/>
      <c r="G37" s="2"/>
      <c r="H37" s="28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</row>
    <row r="38" spans="1:255" ht="13.5" thickBot="1">
      <c r="A38" s="12"/>
      <c r="B38" s="12"/>
      <c r="C38" s="12"/>
      <c r="D38" s="40">
        <f>D11+D13+D14+D37+D12</f>
        <v>58074</v>
      </c>
      <c r="E38" s="40">
        <f>E11+E13+E14+E37+E12</f>
        <v>57627</v>
      </c>
      <c r="F38" s="29"/>
      <c r="G38" s="2"/>
      <c r="H38" s="28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</row>
    <row r="39" spans="1:255" ht="13.5" thickTop="1">
      <c r="A39" s="12"/>
      <c r="B39" s="12"/>
      <c r="C39" s="12"/>
      <c r="D39" s="28"/>
      <c r="E39" s="28"/>
      <c r="F39" s="29"/>
      <c r="G39" s="2"/>
      <c r="H39" s="28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</row>
    <row r="40" spans="1:255" ht="12.75">
      <c r="A40" s="12"/>
      <c r="B40" s="12" t="s">
        <v>44</v>
      </c>
      <c r="C40" s="12"/>
      <c r="D40" s="28"/>
      <c r="E40" s="28"/>
      <c r="F40" s="29"/>
      <c r="G40" s="2"/>
      <c r="H40" s="28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</row>
    <row r="41" spans="1:255" ht="12.75">
      <c r="A41" s="12"/>
      <c r="B41" s="12" t="s">
        <v>45</v>
      </c>
      <c r="C41" s="12"/>
      <c r="D41" s="28">
        <v>40059</v>
      </c>
      <c r="E41" s="28">
        <v>40059</v>
      </c>
      <c r="F41" s="29"/>
      <c r="G41" s="2"/>
      <c r="H41" s="28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</row>
    <row r="42" spans="1:255" ht="12.75">
      <c r="A42" s="12"/>
      <c r="B42" s="12" t="s">
        <v>46</v>
      </c>
      <c r="C42" s="12"/>
      <c r="D42" s="28"/>
      <c r="E42" s="28"/>
      <c r="F42" s="29"/>
      <c r="G42" s="2"/>
      <c r="H42" s="28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</row>
    <row r="43" spans="1:255" ht="12.75">
      <c r="A43" s="12"/>
      <c r="B43" s="12"/>
      <c r="C43" s="12" t="s">
        <v>47</v>
      </c>
      <c r="D43" s="36">
        <v>1</v>
      </c>
      <c r="E43" s="36">
        <v>1</v>
      </c>
      <c r="F43" s="29"/>
      <c r="G43" s="2"/>
      <c r="H43" s="28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</row>
    <row r="44" spans="1:255" ht="12.75">
      <c r="A44" s="12"/>
      <c r="B44" s="12"/>
      <c r="C44" s="12" t="s">
        <v>48</v>
      </c>
      <c r="D44" s="38">
        <v>10595</v>
      </c>
      <c r="E44" s="38">
        <v>9865</v>
      </c>
      <c r="F44" s="29"/>
      <c r="G44" s="2"/>
      <c r="H44" s="28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</row>
    <row r="45" spans="1:255" ht="12.75">
      <c r="A45" s="12"/>
      <c r="B45" s="12"/>
      <c r="C45" s="12"/>
      <c r="D45" s="28">
        <f>SUM(D43:D44)</f>
        <v>10596</v>
      </c>
      <c r="E45" s="28">
        <f>E43+E44</f>
        <v>9866</v>
      </c>
      <c r="F45" s="29"/>
      <c r="G45" s="2"/>
      <c r="H45" s="28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</row>
    <row r="46" spans="1:255" ht="12.75">
      <c r="A46" s="12"/>
      <c r="B46" s="12"/>
      <c r="C46" s="12"/>
      <c r="D46" s="28"/>
      <c r="E46" s="28"/>
      <c r="F46" s="29"/>
      <c r="G46" s="2"/>
      <c r="H46" s="28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</row>
    <row r="47" spans="1:255" ht="12.75">
      <c r="A47" s="12"/>
      <c r="B47" s="12" t="s">
        <v>49</v>
      </c>
      <c r="C47" s="12"/>
      <c r="D47" s="41">
        <v>3421</v>
      </c>
      <c r="E47" s="41">
        <v>3591</v>
      </c>
      <c r="F47" s="29"/>
      <c r="G47" s="2" t="s">
        <v>50</v>
      </c>
      <c r="H47" s="28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</row>
    <row r="48" spans="1:255" ht="12.75">
      <c r="A48" s="12"/>
      <c r="B48" s="12"/>
      <c r="C48" s="12"/>
      <c r="D48" s="28">
        <f>D41+D45+D47</f>
        <v>54076</v>
      </c>
      <c r="E48" s="28">
        <f>E41+E45+E47</f>
        <v>53516</v>
      </c>
      <c r="F48" s="29"/>
      <c r="G48" s="2"/>
      <c r="H48" s="28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</row>
    <row r="49" spans="1:255" ht="12.75">
      <c r="A49" s="12"/>
      <c r="B49" s="12"/>
      <c r="C49" s="12"/>
      <c r="D49" s="28"/>
      <c r="E49" s="28"/>
      <c r="F49" s="29"/>
      <c r="G49" s="2"/>
      <c r="H49" s="28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</row>
    <row r="50" spans="1:255" ht="12.75">
      <c r="A50" s="12"/>
      <c r="B50" s="12" t="s">
        <v>51</v>
      </c>
      <c r="C50" s="12"/>
      <c r="D50" s="24">
        <v>301</v>
      </c>
      <c r="E50" s="24">
        <v>207</v>
      </c>
      <c r="F50" s="29"/>
      <c r="G50" s="2"/>
      <c r="H50" s="24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</row>
    <row r="51" spans="1:255" ht="12.75">
      <c r="A51" s="12"/>
      <c r="B51" s="12"/>
      <c r="C51" s="12"/>
      <c r="D51" s="28"/>
      <c r="E51" s="28"/>
      <c r="F51" s="29"/>
      <c r="G51" s="2"/>
      <c r="H51" s="28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</row>
    <row r="52" spans="1:255" ht="12.75">
      <c r="A52" s="12"/>
      <c r="B52" s="12" t="s">
        <v>52</v>
      </c>
      <c r="C52" s="12"/>
      <c r="D52" s="28"/>
      <c r="E52" s="28"/>
      <c r="F52" s="29"/>
      <c r="G52" s="2"/>
      <c r="H52" s="28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</row>
    <row r="53" spans="1:255" ht="12.75">
      <c r="A53" s="12"/>
      <c r="B53" s="12"/>
      <c r="C53" s="12" t="s">
        <v>39</v>
      </c>
      <c r="D53" s="36">
        <v>2069</v>
      </c>
      <c r="E53" s="36">
        <v>2275</v>
      </c>
      <c r="F53" s="29"/>
      <c r="G53" s="2" t="s">
        <v>38</v>
      </c>
      <c r="H53" s="28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</row>
    <row r="54" spans="1:255" ht="12.75">
      <c r="A54" s="12"/>
      <c r="B54" s="12"/>
      <c r="C54" s="12" t="s">
        <v>40</v>
      </c>
      <c r="D54" s="37">
        <v>68</v>
      </c>
      <c r="E54" s="37">
        <v>69</v>
      </c>
      <c r="F54" s="29"/>
      <c r="G54" s="2"/>
      <c r="H54" s="28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</row>
    <row r="55" spans="1:255" ht="12.75">
      <c r="A55" s="12"/>
      <c r="B55" s="12"/>
      <c r="C55" s="12" t="s">
        <v>53</v>
      </c>
      <c r="D55" s="38">
        <v>1560</v>
      </c>
      <c r="E55" s="38">
        <v>1560</v>
      </c>
      <c r="F55" s="29"/>
      <c r="G55" s="2"/>
      <c r="H55" s="28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</row>
    <row r="56" spans="1:255" ht="12.75">
      <c r="A56" s="12"/>
      <c r="B56" s="12"/>
      <c r="C56" s="12"/>
      <c r="D56" s="28">
        <f>SUM(D53:D55)</f>
        <v>3697</v>
      </c>
      <c r="E56" s="28">
        <f>SUM(E53:E55)</f>
        <v>3904</v>
      </c>
      <c r="F56" s="29"/>
      <c r="G56" s="2"/>
      <c r="H56" s="28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</row>
    <row r="57" spans="1:255" ht="12.75">
      <c r="A57" s="12"/>
      <c r="B57" s="12"/>
      <c r="C57" s="12"/>
      <c r="D57" s="28"/>
      <c r="E57" s="28"/>
      <c r="F57" s="29"/>
      <c r="G57" s="2"/>
      <c r="H57" s="28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</row>
    <row r="58" spans="1:255" ht="13.5" thickBot="1">
      <c r="A58" s="12"/>
      <c r="B58" s="12"/>
      <c r="C58" s="12"/>
      <c r="D58" s="42">
        <f>D48+D56+D50</f>
        <v>58074</v>
      </c>
      <c r="E58" s="42">
        <f>E48+E56+E50</f>
        <v>57627</v>
      </c>
      <c r="F58" s="29"/>
      <c r="G58" s="2"/>
      <c r="H58" s="28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</row>
    <row r="59" spans="1:255" ht="13.5" thickTop="1">
      <c r="A59" s="12"/>
      <c r="B59" s="12"/>
      <c r="C59" s="12"/>
      <c r="D59" s="28"/>
      <c r="E59" s="28"/>
      <c r="F59" s="29"/>
      <c r="G59" s="2"/>
      <c r="H59" s="28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  <c r="IU59" s="2"/>
    </row>
    <row r="60" spans="1:255" ht="12.75">
      <c r="A60" s="12"/>
      <c r="B60" s="12" t="s">
        <v>54</v>
      </c>
      <c r="C60" s="12"/>
      <c r="D60" s="43">
        <f>(D48-D14-D47)/D41</f>
        <v>1.2492074190568911</v>
      </c>
      <c r="E60" s="43">
        <f>(E48-E14-E47)/E41</f>
        <v>1.2300606605257245</v>
      </c>
      <c r="F60" s="29"/>
      <c r="G60" s="2"/>
      <c r="H60" s="43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  <c r="IU60" s="2"/>
    </row>
    <row r="61" spans="1:255" ht="12.75">
      <c r="A61" s="12"/>
      <c r="B61" s="12"/>
      <c r="C61" s="12"/>
      <c r="D61" s="28"/>
      <c r="E61" s="12"/>
      <c r="F61" s="29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  <c r="IU61" s="2"/>
    </row>
    <row r="62" spans="1:255" ht="12.75">
      <c r="A62" s="12"/>
      <c r="B62" s="12" t="s">
        <v>55</v>
      </c>
      <c r="C62" s="12"/>
      <c r="D62" s="28"/>
      <c r="E62" s="12"/>
      <c r="F62" s="29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</row>
    <row r="63" spans="1:255" ht="12.75">
      <c r="A63" s="12"/>
      <c r="B63" s="12" t="s">
        <v>120</v>
      </c>
      <c r="C63" s="12"/>
      <c r="D63" s="28"/>
      <c r="E63" s="12"/>
      <c r="F63" s="29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  <c r="IU63" s="2"/>
    </row>
  </sheetData>
  <printOptions horizontalCentered="1"/>
  <pageMargins left="0.3937007874015748" right="0.1968503937007874" top="0.7874015748031497" bottom="0.5905511811023623" header="0.5118110236220472" footer="0"/>
  <pageSetup cellComments="atEnd" fitToHeight="1" fitToWidth="1"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"/>
  <sheetViews>
    <sheetView zoomScale="80" zoomScaleNormal="80" workbookViewId="0" topLeftCell="A28">
      <selection activeCell="E57" sqref="E57"/>
    </sheetView>
  </sheetViews>
  <sheetFormatPr defaultColWidth="9.140625" defaultRowHeight="12.75"/>
  <cols>
    <col min="1" max="1" width="4.8515625" style="11" customWidth="1"/>
    <col min="2" max="2" width="4.00390625" style="11" customWidth="1"/>
    <col min="3" max="3" width="27.421875" style="11" customWidth="1"/>
    <col min="4" max="7" width="14.00390625" style="11" customWidth="1"/>
    <col min="8" max="8" width="16.00390625" style="11" customWidth="1"/>
    <col min="9" max="9" width="14.00390625" style="11" customWidth="1"/>
    <col min="10" max="10" width="3.00390625" style="11" customWidth="1"/>
    <col min="11" max="16384" width="10.8515625" style="11" customWidth="1"/>
  </cols>
  <sheetData>
    <row r="1" spans="1:9" s="2" customFormat="1" ht="12.75">
      <c r="A1" s="12"/>
      <c r="B1" s="12" t="s">
        <v>0</v>
      </c>
      <c r="C1" s="12"/>
      <c r="D1" s="12"/>
      <c r="E1" s="12"/>
      <c r="F1" s="12"/>
      <c r="G1" s="12"/>
      <c r="H1" s="12"/>
      <c r="I1" s="12"/>
    </row>
    <row r="2" spans="1:9" s="2" customFormat="1" ht="12.75">
      <c r="A2" s="12"/>
      <c r="B2" s="12" t="s">
        <v>1</v>
      </c>
      <c r="C2" s="12"/>
      <c r="D2" s="12"/>
      <c r="E2" s="12"/>
      <c r="F2" s="12"/>
      <c r="G2" s="12"/>
      <c r="H2" s="12"/>
      <c r="I2" s="12"/>
    </row>
    <row r="3" spans="1:9" s="2" customFormat="1" ht="12.75">
      <c r="A3" s="12"/>
      <c r="B3" s="12" t="s">
        <v>2</v>
      </c>
      <c r="C3" s="12"/>
      <c r="D3" s="12"/>
      <c r="E3" s="12"/>
      <c r="F3" s="12"/>
      <c r="G3" s="12"/>
      <c r="H3" s="12"/>
      <c r="I3" s="12"/>
    </row>
    <row r="4" spans="1:9" s="2" customFormat="1" ht="12.75">
      <c r="A4" s="12"/>
      <c r="B4" s="12"/>
      <c r="C4" s="12"/>
      <c r="D4" s="12"/>
      <c r="E4" s="12"/>
      <c r="F4" s="12"/>
      <c r="G4" s="12"/>
      <c r="H4" s="12"/>
      <c r="I4" s="12"/>
    </row>
    <row r="5" spans="1:9" s="2" customFormat="1" ht="15.75">
      <c r="A5" s="12"/>
      <c r="B5" s="13" t="s">
        <v>56</v>
      </c>
      <c r="C5" s="13"/>
      <c r="D5" s="13"/>
      <c r="E5" s="13"/>
      <c r="F5" s="12"/>
      <c r="G5" s="12"/>
      <c r="H5" s="12"/>
      <c r="I5" s="12"/>
    </row>
    <row r="6" spans="1:9" s="2" customFormat="1" ht="12.75">
      <c r="A6" s="12"/>
      <c r="B6" s="14" t="s">
        <v>137</v>
      </c>
      <c r="C6" s="14"/>
      <c r="D6" s="14"/>
      <c r="E6" s="14"/>
      <c r="F6" s="12"/>
      <c r="G6" s="12"/>
      <c r="H6" s="12"/>
      <c r="I6" s="12"/>
    </row>
    <row r="7" spans="1:9" s="2" customFormat="1" ht="12.75">
      <c r="A7" s="12"/>
      <c r="B7" s="12"/>
      <c r="C7" s="12"/>
      <c r="D7" s="12"/>
      <c r="E7" s="12"/>
      <c r="F7" s="12"/>
      <c r="G7" s="12"/>
      <c r="H7" s="12"/>
      <c r="I7" s="12"/>
    </row>
    <row r="8" spans="1:9" s="2" customFormat="1" ht="12.75">
      <c r="A8" s="12"/>
      <c r="B8" s="12"/>
      <c r="C8" s="12"/>
      <c r="D8" s="12"/>
      <c r="E8" s="12"/>
      <c r="F8" s="12"/>
      <c r="G8" s="12"/>
      <c r="H8" s="12"/>
      <c r="I8" s="12"/>
    </row>
    <row r="9" spans="1:9" s="2" customFormat="1" ht="12.75">
      <c r="A9" s="12"/>
      <c r="B9" s="12"/>
      <c r="C9" s="12"/>
      <c r="D9" s="19" t="s">
        <v>57</v>
      </c>
      <c r="E9" s="19" t="s">
        <v>58</v>
      </c>
      <c r="F9" s="19" t="s">
        <v>59</v>
      </c>
      <c r="G9" s="19" t="s">
        <v>60</v>
      </c>
      <c r="H9" s="19" t="s">
        <v>61</v>
      </c>
      <c r="I9" s="19"/>
    </row>
    <row r="10" spans="1:9" s="2" customFormat="1" ht="12.75">
      <c r="A10" s="12"/>
      <c r="B10" s="12"/>
      <c r="C10" s="12"/>
      <c r="D10" s="19" t="s">
        <v>62</v>
      </c>
      <c r="E10" s="19" t="s">
        <v>63</v>
      </c>
      <c r="F10" s="19" t="s">
        <v>64</v>
      </c>
      <c r="G10" s="19" t="s">
        <v>65</v>
      </c>
      <c r="H10" s="19" t="s">
        <v>66</v>
      </c>
      <c r="I10" s="19" t="s">
        <v>67</v>
      </c>
    </row>
    <row r="11" spans="1:9" s="2" customFormat="1" ht="12.75">
      <c r="A11" s="12"/>
      <c r="B11" s="12"/>
      <c r="C11" s="12"/>
      <c r="D11" s="19" t="s">
        <v>7</v>
      </c>
      <c r="E11" s="19" t="s">
        <v>7</v>
      </c>
      <c r="F11" s="19" t="s">
        <v>7</v>
      </c>
      <c r="G11" s="19" t="s">
        <v>7</v>
      </c>
      <c r="H11" s="19" t="s">
        <v>7</v>
      </c>
      <c r="I11" s="19" t="s">
        <v>7</v>
      </c>
    </row>
    <row r="12" spans="1:9" s="2" customFormat="1" ht="12.75">
      <c r="A12" s="12"/>
      <c r="B12" s="12"/>
      <c r="C12" s="12"/>
      <c r="D12" s="15"/>
      <c r="E12" s="15"/>
      <c r="F12" s="15"/>
      <c r="G12" s="15"/>
      <c r="H12" s="15"/>
      <c r="I12" s="15"/>
    </row>
    <row r="13" spans="1:9" s="2" customFormat="1" ht="12.75">
      <c r="A13" s="12"/>
      <c r="B13" s="12" t="s">
        <v>110</v>
      </c>
      <c r="C13" s="12"/>
      <c r="D13" s="12"/>
      <c r="E13" s="12"/>
      <c r="F13" s="12"/>
      <c r="G13" s="12"/>
      <c r="H13" s="12"/>
      <c r="I13" s="12"/>
    </row>
    <row r="14" spans="1:9" s="2" customFormat="1" ht="12.75">
      <c r="A14" s="12"/>
      <c r="B14" s="44" t="s">
        <v>101</v>
      </c>
      <c r="C14" s="45"/>
      <c r="D14" s="46">
        <v>40059</v>
      </c>
      <c r="E14" s="46">
        <v>0</v>
      </c>
      <c r="F14" s="46">
        <v>3932</v>
      </c>
      <c r="G14" s="47">
        <v>1</v>
      </c>
      <c r="H14" s="46">
        <v>7612</v>
      </c>
      <c r="I14" s="48">
        <f>SUM(D14:H14)</f>
        <v>51604</v>
      </c>
    </row>
    <row r="15" spans="1:9" s="2" customFormat="1" ht="12.75">
      <c r="A15" s="12"/>
      <c r="B15" s="49" t="s">
        <v>103</v>
      </c>
      <c r="C15" s="50"/>
      <c r="D15" s="51"/>
      <c r="E15" s="51"/>
      <c r="F15" s="52">
        <v>0</v>
      </c>
      <c r="G15" s="52"/>
      <c r="H15" s="51">
        <v>0</v>
      </c>
      <c r="I15" s="53">
        <f>SUM(D15:H15)</f>
        <v>0</v>
      </c>
    </row>
    <row r="16" spans="1:9" s="2" customFormat="1" ht="12.75">
      <c r="A16" s="12"/>
      <c r="B16" s="12" t="s">
        <v>102</v>
      </c>
      <c r="C16" s="12"/>
      <c r="D16" s="20">
        <f aca="true" t="shared" si="0" ref="D16:I16">SUM(D14:D15)</f>
        <v>40059</v>
      </c>
      <c r="E16" s="20">
        <f t="shared" si="0"/>
        <v>0</v>
      </c>
      <c r="F16" s="20">
        <f>SUM(F14:F15)</f>
        <v>3932</v>
      </c>
      <c r="G16" s="21">
        <f t="shared" si="0"/>
        <v>1</v>
      </c>
      <c r="H16" s="21">
        <f>H14+H15</f>
        <v>7612</v>
      </c>
      <c r="I16" s="20">
        <f t="shared" si="0"/>
        <v>51604</v>
      </c>
    </row>
    <row r="17" spans="1:9" s="2" customFormat="1" ht="12.75">
      <c r="A17" s="12"/>
      <c r="B17" s="12"/>
      <c r="C17" s="12"/>
      <c r="D17" s="20"/>
      <c r="E17" s="20"/>
      <c r="F17" s="20"/>
      <c r="G17" s="20"/>
      <c r="H17" s="20"/>
      <c r="I17" s="20"/>
    </row>
    <row r="18" spans="1:9" s="2" customFormat="1" ht="12.75">
      <c r="A18" s="12"/>
      <c r="B18" s="12" t="s">
        <v>68</v>
      </c>
      <c r="C18" s="12"/>
      <c r="D18" s="20">
        <v>0</v>
      </c>
      <c r="E18" s="21">
        <v>0</v>
      </c>
      <c r="F18" s="21">
        <v>0</v>
      </c>
      <c r="G18" s="20">
        <v>0</v>
      </c>
      <c r="H18" s="21">
        <v>3984</v>
      </c>
      <c r="I18" s="20">
        <f>SUM(D18:H18)</f>
        <v>3984</v>
      </c>
    </row>
    <row r="19" spans="1:9" s="2" customFormat="1" ht="12.75">
      <c r="A19" s="12"/>
      <c r="B19" s="12"/>
      <c r="C19" s="12"/>
      <c r="D19" s="20"/>
      <c r="E19" s="21"/>
      <c r="F19" s="21"/>
      <c r="G19" s="20"/>
      <c r="H19" s="21"/>
      <c r="I19" s="20"/>
    </row>
    <row r="20" spans="1:9" s="2" customFormat="1" ht="12.75">
      <c r="A20" s="12"/>
      <c r="B20" s="12" t="s">
        <v>69</v>
      </c>
      <c r="C20" s="12"/>
      <c r="D20" s="20"/>
      <c r="E20" s="21"/>
      <c r="F20" s="21"/>
      <c r="G20" s="20"/>
      <c r="H20" s="21">
        <v>-1731</v>
      </c>
      <c r="I20" s="21">
        <f>SUM(D20:H20)</f>
        <v>-1731</v>
      </c>
    </row>
    <row r="21" spans="1:9" s="2" customFormat="1" ht="12.75">
      <c r="A21" s="12"/>
      <c r="B21" s="12"/>
      <c r="C21" s="12"/>
      <c r="D21" s="20"/>
      <c r="E21" s="21"/>
      <c r="F21" s="21"/>
      <c r="G21" s="20"/>
      <c r="H21" s="21"/>
      <c r="I21" s="20"/>
    </row>
    <row r="22" spans="1:9" s="2" customFormat="1" ht="12.75">
      <c r="A22" s="12"/>
      <c r="B22" s="12" t="s">
        <v>70</v>
      </c>
      <c r="C22" s="12"/>
      <c r="D22" s="20">
        <v>0</v>
      </c>
      <c r="E22" s="21">
        <v>0</v>
      </c>
      <c r="F22" s="20">
        <v>0</v>
      </c>
      <c r="G22" s="20">
        <v>0</v>
      </c>
      <c r="H22" s="20">
        <v>0</v>
      </c>
      <c r="I22" s="21">
        <f>SUM(D22:H22)</f>
        <v>0</v>
      </c>
    </row>
    <row r="23" spans="1:9" s="2" customFormat="1" ht="12.75">
      <c r="A23" s="12"/>
      <c r="B23" s="12" t="s">
        <v>71</v>
      </c>
      <c r="C23" s="12"/>
      <c r="D23" s="20"/>
      <c r="E23" s="21"/>
      <c r="F23" s="20"/>
      <c r="G23" s="20"/>
      <c r="H23" s="12"/>
      <c r="I23" s="21"/>
    </row>
    <row r="24" spans="1:9" s="2" customFormat="1" ht="12.75">
      <c r="A24" s="12"/>
      <c r="B24" s="12"/>
      <c r="C24" s="12"/>
      <c r="D24" s="20"/>
      <c r="E24" s="21"/>
      <c r="F24" s="20"/>
      <c r="G24" s="20"/>
      <c r="H24" s="12"/>
      <c r="I24" s="21"/>
    </row>
    <row r="25" spans="1:9" s="2" customFormat="1" ht="12.75">
      <c r="A25" s="12"/>
      <c r="B25" s="12" t="s">
        <v>72</v>
      </c>
      <c r="C25" s="12"/>
      <c r="D25" s="20">
        <v>0</v>
      </c>
      <c r="E25" s="21">
        <v>0</v>
      </c>
      <c r="F25" s="20">
        <v>0</v>
      </c>
      <c r="G25" s="20">
        <v>0</v>
      </c>
      <c r="H25" s="20">
        <v>0</v>
      </c>
      <c r="I25" s="20">
        <f>SUM(D25:H25)</f>
        <v>0</v>
      </c>
    </row>
    <row r="26" spans="1:9" s="2" customFormat="1" ht="12.75">
      <c r="A26" s="12"/>
      <c r="B26" s="12"/>
      <c r="C26" s="12"/>
      <c r="D26" s="20"/>
      <c r="E26" s="20"/>
      <c r="F26" s="20"/>
      <c r="G26" s="20"/>
      <c r="H26" s="20"/>
      <c r="I26" s="20"/>
    </row>
    <row r="27" spans="1:9" s="2" customFormat="1" ht="12.75">
      <c r="A27" s="12"/>
      <c r="B27" s="12" t="s">
        <v>73</v>
      </c>
      <c r="C27" s="12"/>
      <c r="D27" s="20">
        <v>0</v>
      </c>
      <c r="E27" s="20">
        <v>0</v>
      </c>
      <c r="F27" s="21">
        <f>-341</f>
        <v>-341</v>
      </c>
      <c r="G27" s="20">
        <v>0</v>
      </c>
      <c r="H27" s="20">
        <v>0</v>
      </c>
      <c r="I27" s="21">
        <f>SUM(D27:H27)</f>
        <v>-341</v>
      </c>
    </row>
    <row r="28" spans="1:9" s="2" customFormat="1" ht="12.75">
      <c r="A28" s="12"/>
      <c r="B28" s="12" t="s">
        <v>74</v>
      </c>
      <c r="C28" s="12"/>
      <c r="D28" s="12"/>
      <c r="E28" s="12"/>
      <c r="F28" s="12"/>
      <c r="G28" s="12"/>
      <c r="H28" s="12"/>
      <c r="I28" s="12"/>
    </row>
    <row r="29" spans="1:9" s="2" customFormat="1" ht="12.75">
      <c r="A29" s="12"/>
      <c r="B29" s="12"/>
      <c r="C29" s="12"/>
      <c r="D29" s="20"/>
      <c r="E29" s="20"/>
      <c r="F29" s="20"/>
      <c r="G29" s="20"/>
      <c r="H29" s="20"/>
      <c r="I29" s="20"/>
    </row>
    <row r="30" spans="1:9" s="2" customFormat="1" ht="13.5" thickBot="1">
      <c r="A30" s="12"/>
      <c r="B30" s="12" t="s">
        <v>117</v>
      </c>
      <c r="C30" s="12"/>
      <c r="D30" s="54">
        <f aca="true" t="shared" si="1" ref="D30:I30">SUM(D16:D29)</f>
        <v>40059</v>
      </c>
      <c r="E30" s="54">
        <f t="shared" si="1"/>
        <v>0</v>
      </c>
      <c r="F30" s="54">
        <f t="shared" si="1"/>
        <v>3591</v>
      </c>
      <c r="G30" s="54">
        <f t="shared" si="1"/>
        <v>1</v>
      </c>
      <c r="H30" s="54">
        <f>H16+H18+H20</f>
        <v>9865</v>
      </c>
      <c r="I30" s="54">
        <f t="shared" si="1"/>
        <v>53516</v>
      </c>
    </row>
    <row r="31" spans="1:9" s="2" customFormat="1" ht="13.5" thickTop="1">
      <c r="A31" s="12"/>
      <c r="B31" s="12"/>
      <c r="C31" s="12"/>
      <c r="D31" s="12"/>
      <c r="E31" s="12"/>
      <c r="F31" s="12"/>
      <c r="G31" s="12"/>
      <c r="H31" s="12"/>
      <c r="I31" s="12"/>
    </row>
    <row r="32" spans="1:9" s="2" customFormat="1" ht="12.75">
      <c r="A32" s="12"/>
      <c r="B32" s="12" t="s">
        <v>121</v>
      </c>
      <c r="C32" s="12"/>
      <c r="D32" s="12"/>
      <c r="E32" s="12"/>
      <c r="F32" s="12"/>
      <c r="G32" s="12"/>
      <c r="H32" s="12"/>
      <c r="I32" s="12"/>
    </row>
    <row r="33" spans="1:9" s="2" customFormat="1" ht="12.75">
      <c r="A33" s="12"/>
      <c r="B33" s="44" t="s">
        <v>101</v>
      </c>
      <c r="C33" s="45"/>
      <c r="D33" s="55">
        <v>40059</v>
      </c>
      <c r="E33" s="55">
        <v>0</v>
      </c>
      <c r="F33" s="55">
        <v>3591</v>
      </c>
      <c r="G33" s="55">
        <v>1</v>
      </c>
      <c r="H33" s="55">
        <f>H30</f>
        <v>9865</v>
      </c>
      <c r="I33" s="56">
        <f>SUM(D33:H33)</f>
        <v>53516</v>
      </c>
    </row>
    <row r="34" spans="1:9" s="2" customFormat="1" ht="12.75">
      <c r="A34" s="12"/>
      <c r="B34" s="49" t="s">
        <v>103</v>
      </c>
      <c r="C34" s="50"/>
      <c r="D34" s="57">
        <v>0</v>
      </c>
      <c r="E34" s="57">
        <v>0</v>
      </c>
      <c r="F34" s="57">
        <v>0</v>
      </c>
      <c r="G34" s="57">
        <v>0</v>
      </c>
      <c r="H34" s="57">
        <v>0</v>
      </c>
      <c r="I34" s="58">
        <f>SUM(D34:H34)</f>
        <v>0</v>
      </c>
    </row>
    <row r="35" spans="1:9" s="2" customFormat="1" ht="12.75">
      <c r="A35" s="12"/>
      <c r="B35" s="59" t="s">
        <v>113</v>
      </c>
      <c r="C35" s="12"/>
      <c r="D35" s="60">
        <f aca="true" t="shared" si="2" ref="D35:I35">SUM(D33:D34)</f>
        <v>40059</v>
      </c>
      <c r="E35" s="60">
        <f t="shared" si="2"/>
        <v>0</v>
      </c>
      <c r="F35" s="60">
        <f t="shared" si="2"/>
        <v>3591</v>
      </c>
      <c r="G35" s="60">
        <f t="shared" si="2"/>
        <v>1</v>
      </c>
      <c r="H35" s="60">
        <f t="shared" si="2"/>
        <v>9865</v>
      </c>
      <c r="I35" s="60">
        <f t="shared" si="2"/>
        <v>53516</v>
      </c>
    </row>
    <row r="36" spans="1:9" s="2" customFormat="1" ht="12.75">
      <c r="A36" s="12"/>
      <c r="B36" s="12"/>
      <c r="C36" s="59"/>
      <c r="D36" s="60"/>
      <c r="E36" s="60"/>
      <c r="F36" s="60"/>
      <c r="G36" s="60"/>
      <c r="H36" s="60"/>
      <c r="I36" s="60"/>
    </row>
    <row r="37" spans="1:9" s="2" customFormat="1" ht="12.75">
      <c r="A37" s="12"/>
      <c r="B37" s="59" t="s">
        <v>111</v>
      </c>
      <c r="C37" s="12"/>
      <c r="D37" s="60">
        <v>0</v>
      </c>
      <c r="E37" s="60">
        <v>0</v>
      </c>
      <c r="F37" s="60">
        <v>0</v>
      </c>
      <c r="G37" s="60">
        <v>0</v>
      </c>
      <c r="H37" s="60">
        <v>730</v>
      </c>
      <c r="I37" s="60">
        <f>SUM(D37:H37)</f>
        <v>730</v>
      </c>
    </row>
    <row r="38" spans="1:9" s="2" customFormat="1" ht="12.75">
      <c r="A38" s="12"/>
      <c r="B38" s="59"/>
      <c r="C38" s="12"/>
      <c r="D38" s="60"/>
      <c r="E38" s="60"/>
      <c r="F38" s="60"/>
      <c r="G38" s="60"/>
      <c r="H38" s="60"/>
      <c r="I38" s="60"/>
    </row>
    <row r="39" spans="1:9" s="2" customFormat="1" ht="12.75">
      <c r="A39" s="12"/>
      <c r="B39" s="59" t="s">
        <v>69</v>
      </c>
      <c r="C39" s="12"/>
      <c r="D39" s="60">
        <v>0</v>
      </c>
      <c r="E39" s="60">
        <v>0</v>
      </c>
      <c r="F39" s="60">
        <v>0</v>
      </c>
      <c r="G39" s="60">
        <v>0</v>
      </c>
      <c r="H39" s="60"/>
      <c r="I39" s="60">
        <f>SUM(D39:H39)</f>
        <v>0</v>
      </c>
    </row>
    <row r="40" spans="1:9" s="2" customFormat="1" ht="12.75">
      <c r="A40" s="12"/>
      <c r="B40" s="59"/>
      <c r="C40" s="12"/>
      <c r="D40" s="60"/>
      <c r="E40" s="60"/>
      <c r="F40" s="60"/>
      <c r="G40" s="60"/>
      <c r="H40" s="60"/>
      <c r="I40" s="60"/>
    </row>
    <row r="41" spans="1:9" s="2" customFormat="1" ht="12.75">
      <c r="A41" s="12"/>
      <c r="B41" s="59" t="s">
        <v>70</v>
      </c>
      <c r="C41" s="12"/>
      <c r="D41" s="60">
        <v>0</v>
      </c>
      <c r="E41" s="60">
        <v>0</v>
      </c>
      <c r="F41" s="60">
        <v>0</v>
      </c>
      <c r="G41" s="60">
        <v>0</v>
      </c>
      <c r="H41" s="60">
        <v>0</v>
      </c>
      <c r="I41" s="60">
        <f>SUM(D41:H41)</f>
        <v>0</v>
      </c>
    </row>
    <row r="42" spans="1:9" s="2" customFormat="1" ht="12.75">
      <c r="A42" s="12"/>
      <c r="B42" s="59" t="s">
        <v>112</v>
      </c>
      <c r="C42" s="12"/>
      <c r="D42" s="60"/>
      <c r="E42" s="60"/>
      <c r="F42" s="60"/>
      <c r="G42" s="60"/>
      <c r="H42" s="60"/>
      <c r="I42" s="60"/>
    </row>
    <row r="43" spans="1:9" s="2" customFormat="1" ht="12.75">
      <c r="A43" s="12"/>
      <c r="B43" s="59"/>
      <c r="C43" s="12"/>
      <c r="D43" s="60"/>
      <c r="E43" s="60"/>
      <c r="F43" s="60"/>
      <c r="G43" s="60"/>
      <c r="H43" s="60"/>
      <c r="I43" s="60"/>
    </row>
    <row r="44" spans="1:9" s="2" customFormat="1" ht="12.75">
      <c r="A44" s="12"/>
      <c r="B44" s="59" t="s">
        <v>73</v>
      </c>
      <c r="C44" s="12"/>
      <c r="D44" s="60">
        <v>0</v>
      </c>
      <c r="E44" s="60">
        <v>0</v>
      </c>
      <c r="F44" s="60">
        <v>-170</v>
      </c>
      <c r="G44" s="60">
        <v>0</v>
      </c>
      <c r="H44" s="60">
        <v>0</v>
      </c>
      <c r="I44" s="60">
        <f>SUM(D44:H44)</f>
        <v>-170</v>
      </c>
    </row>
    <row r="45" spans="1:9" s="2" customFormat="1" ht="12.75">
      <c r="A45" s="12"/>
      <c r="B45" s="59" t="s">
        <v>74</v>
      </c>
      <c r="C45" s="12"/>
      <c r="D45" s="60"/>
      <c r="E45" s="60"/>
      <c r="F45" s="60"/>
      <c r="G45" s="60"/>
      <c r="H45" s="60"/>
      <c r="I45" s="60"/>
    </row>
    <row r="46" spans="1:9" s="2" customFormat="1" ht="12.75">
      <c r="A46" s="12"/>
      <c r="B46" s="59"/>
      <c r="C46" s="12"/>
      <c r="D46" s="60"/>
      <c r="E46" s="60"/>
      <c r="F46" s="60"/>
      <c r="G46" s="60"/>
      <c r="H46" s="60"/>
      <c r="I46" s="60"/>
    </row>
    <row r="47" spans="1:9" s="2" customFormat="1" ht="13.5" thickBot="1">
      <c r="A47" s="12"/>
      <c r="B47" s="59" t="s">
        <v>131</v>
      </c>
      <c r="C47" s="12"/>
      <c r="D47" s="61">
        <f aca="true" t="shared" si="3" ref="D47:I47">SUM(D35:D46)</f>
        <v>40059</v>
      </c>
      <c r="E47" s="61">
        <f t="shared" si="3"/>
        <v>0</v>
      </c>
      <c r="F47" s="61">
        <f t="shared" si="3"/>
        <v>3421</v>
      </c>
      <c r="G47" s="61">
        <f t="shared" si="3"/>
        <v>1</v>
      </c>
      <c r="H47" s="61">
        <f t="shared" si="3"/>
        <v>10595</v>
      </c>
      <c r="I47" s="61">
        <f t="shared" si="3"/>
        <v>54076</v>
      </c>
    </row>
    <row r="48" spans="1:9" s="2" customFormat="1" ht="13.5" thickTop="1">
      <c r="A48" s="12"/>
      <c r="B48" s="12"/>
      <c r="C48" s="59"/>
      <c r="D48" s="60"/>
      <c r="E48" s="60"/>
      <c r="F48" s="60"/>
      <c r="G48" s="60"/>
      <c r="H48" s="60"/>
      <c r="I48" s="60"/>
    </row>
    <row r="49" spans="1:9" s="2" customFormat="1" ht="12.75">
      <c r="A49" s="12"/>
      <c r="B49" s="12"/>
      <c r="C49" s="12"/>
      <c r="D49" s="12"/>
      <c r="E49" s="12"/>
      <c r="F49" s="12"/>
      <c r="G49" s="12"/>
      <c r="H49" s="12"/>
      <c r="I49" s="12"/>
    </row>
    <row r="50" s="2" customFormat="1" ht="12.75">
      <c r="F50" s="75"/>
    </row>
    <row r="51" s="2" customFormat="1" ht="12.75"/>
    <row r="52" s="2" customFormat="1" ht="12.75"/>
    <row r="53" s="2" customFormat="1" ht="12.75"/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>
      <c r="C64" s="2" t="s">
        <v>75</v>
      </c>
    </row>
    <row r="65" s="2" customFormat="1" ht="12.75">
      <c r="C65" s="2" t="s">
        <v>120</v>
      </c>
    </row>
  </sheetData>
  <printOptions/>
  <pageMargins left="0.3937007874015748" right="0.3937007874015748" top="0.5905511811023623" bottom="0.5905511811023623" header="0.5118110236220472" footer="0.5118110236220472"/>
  <pageSetup cellComments="atEnd" fitToHeight="1" fitToWidth="1"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5"/>
  <sheetViews>
    <sheetView zoomScale="80" zoomScaleNormal="80" workbookViewId="0" topLeftCell="A1">
      <selection activeCell="K33" sqref="K33"/>
    </sheetView>
  </sheetViews>
  <sheetFormatPr defaultColWidth="9.140625" defaultRowHeight="12.75"/>
  <cols>
    <col min="1" max="1" width="4.140625" style="5" customWidth="1"/>
    <col min="2" max="2" width="3.140625" style="5" customWidth="1"/>
    <col min="3" max="3" width="53.28125" style="5" customWidth="1"/>
    <col min="4" max="4" width="17.421875" style="77" customWidth="1"/>
    <col min="5" max="5" width="19.28125" style="5" customWidth="1"/>
    <col min="6" max="16384" width="9.28125" style="5" customWidth="1"/>
  </cols>
  <sheetData>
    <row r="1" spans="1:5" s="6" customFormat="1" ht="12.75">
      <c r="A1" s="62"/>
      <c r="B1" s="62" t="s">
        <v>0</v>
      </c>
      <c r="C1" s="62"/>
      <c r="D1" s="62"/>
      <c r="E1" s="63"/>
    </row>
    <row r="2" spans="1:5" s="6" customFormat="1" ht="12.75">
      <c r="A2" s="62"/>
      <c r="B2" s="62" t="s">
        <v>1</v>
      </c>
      <c r="C2" s="62"/>
      <c r="D2" s="62"/>
      <c r="E2" s="63"/>
    </row>
    <row r="3" spans="1:5" s="6" customFormat="1" ht="12.75">
      <c r="A3" s="62"/>
      <c r="B3" s="62" t="s">
        <v>2</v>
      </c>
      <c r="C3" s="62"/>
      <c r="D3" s="62"/>
      <c r="E3" s="63"/>
    </row>
    <row r="4" spans="1:5" s="6" customFormat="1" ht="12.75">
      <c r="A4" s="62"/>
      <c r="B4" s="62"/>
      <c r="C4" s="62"/>
      <c r="D4" s="62"/>
      <c r="E4" s="63"/>
    </row>
    <row r="5" spans="1:5" s="7" customFormat="1" ht="15.75">
      <c r="A5" s="62"/>
      <c r="B5" s="64" t="s">
        <v>76</v>
      </c>
      <c r="C5" s="64"/>
      <c r="D5" s="64"/>
      <c r="E5" s="63"/>
    </row>
    <row r="6" spans="1:5" s="8" customFormat="1" ht="12.75">
      <c r="A6" s="62"/>
      <c r="B6" s="65" t="s">
        <v>136</v>
      </c>
      <c r="C6" s="65"/>
      <c r="D6" s="65"/>
      <c r="E6" s="63"/>
    </row>
    <row r="7" spans="1:5" s="8" customFormat="1" ht="12.75">
      <c r="A7" s="62"/>
      <c r="B7" s="62"/>
      <c r="C7" s="62"/>
      <c r="D7" s="62"/>
      <c r="E7" s="63"/>
    </row>
    <row r="8" spans="1:5" s="8" customFormat="1" ht="12.75">
      <c r="A8" s="62"/>
      <c r="B8" s="62"/>
      <c r="C8" s="62"/>
      <c r="D8" s="66" t="s">
        <v>132</v>
      </c>
      <c r="E8" s="66" t="s">
        <v>133</v>
      </c>
    </row>
    <row r="9" spans="1:5" s="8" customFormat="1" ht="12.75">
      <c r="A9" s="62"/>
      <c r="B9" s="62"/>
      <c r="C9" s="62"/>
      <c r="D9" s="67" t="s">
        <v>7</v>
      </c>
      <c r="E9" s="67" t="s">
        <v>7</v>
      </c>
    </row>
    <row r="10" spans="1:5" s="8" customFormat="1" ht="12.75">
      <c r="A10" s="62"/>
      <c r="B10" s="62"/>
      <c r="C10" s="62"/>
      <c r="D10" s="62"/>
      <c r="E10" s="63"/>
    </row>
    <row r="11" spans="1:5" s="9" customFormat="1" ht="12.75">
      <c r="A11" s="62"/>
      <c r="B11" s="62" t="s">
        <v>77</v>
      </c>
      <c r="C11" s="62"/>
      <c r="D11" s="62"/>
      <c r="E11" s="63"/>
    </row>
    <row r="12" spans="1:7" s="9" customFormat="1" ht="12.75">
      <c r="A12" s="62"/>
      <c r="B12" s="62" t="s">
        <v>135</v>
      </c>
      <c r="C12" s="62"/>
      <c r="D12" s="63">
        <v>1183</v>
      </c>
      <c r="E12" s="63">
        <v>2571</v>
      </c>
      <c r="G12" s="10"/>
    </row>
    <row r="13" spans="1:7" s="9" customFormat="1" ht="12.75">
      <c r="A13" s="62"/>
      <c r="B13" s="62" t="s">
        <v>78</v>
      </c>
      <c r="C13" s="62"/>
      <c r="D13" s="63"/>
      <c r="E13" s="63"/>
      <c r="G13" s="10"/>
    </row>
    <row r="14" spans="1:5" s="9" customFormat="1" ht="12.75">
      <c r="A14" s="62"/>
      <c r="B14" s="62" t="s">
        <v>41</v>
      </c>
      <c r="C14" s="62" t="s">
        <v>118</v>
      </c>
      <c r="D14" s="63">
        <v>54</v>
      </c>
      <c r="E14" s="63">
        <v>54</v>
      </c>
    </row>
    <row r="15" spans="1:5" s="9" customFormat="1" ht="12.75">
      <c r="A15" s="62"/>
      <c r="B15" s="62"/>
      <c r="C15" s="62" t="s">
        <v>119</v>
      </c>
      <c r="D15" s="63">
        <v>-170</v>
      </c>
      <c r="E15" s="63">
        <v>-170</v>
      </c>
    </row>
    <row r="16" spans="1:5" s="9" customFormat="1" ht="12.75">
      <c r="A16" s="62"/>
      <c r="B16" s="62"/>
      <c r="C16" s="62" t="s">
        <v>79</v>
      </c>
      <c r="D16" s="63">
        <v>1106</v>
      </c>
      <c r="E16" s="63">
        <v>1163</v>
      </c>
    </row>
    <row r="17" spans="1:5" s="9" customFormat="1" ht="12.75">
      <c r="A17" s="62"/>
      <c r="B17" s="62" t="s">
        <v>41</v>
      </c>
      <c r="C17" s="62" t="s">
        <v>80</v>
      </c>
      <c r="D17" s="67" t="s">
        <v>122</v>
      </c>
      <c r="E17" s="63">
        <v>-20</v>
      </c>
    </row>
    <row r="18" spans="1:5" s="9" customFormat="1" ht="12.75">
      <c r="A18" s="62"/>
      <c r="B18" s="62"/>
      <c r="C18" s="62" t="s">
        <v>81</v>
      </c>
      <c r="D18" s="67">
        <v>-3</v>
      </c>
      <c r="E18" s="63">
        <v>-14</v>
      </c>
    </row>
    <row r="19" spans="1:5" s="9" customFormat="1" ht="12.75">
      <c r="A19" s="62"/>
      <c r="B19" s="62"/>
      <c r="C19" s="62" t="s">
        <v>82</v>
      </c>
      <c r="D19" s="63">
        <v>652</v>
      </c>
      <c r="E19" s="63">
        <v>531</v>
      </c>
    </row>
    <row r="20" spans="1:5" s="9" customFormat="1" ht="12.75">
      <c r="A20" s="62"/>
      <c r="B20" s="62"/>
      <c r="C20" s="62"/>
      <c r="D20" s="68"/>
      <c r="E20" s="68"/>
    </row>
    <row r="21" spans="1:5" s="9" customFormat="1" ht="12.75">
      <c r="A21" s="62"/>
      <c r="B21" s="62" t="s">
        <v>83</v>
      </c>
      <c r="C21" s="62"/>
      <c r="D21" s="63">
        <f>SUM(D12:D19)</f>
        <v>2822</v>
      </c>
      <c r="E21" s="63">
        <f>SUM(E12:E19)</f>
        <v>4115</v>
      </c>
    </row>
    <row r="22" spans="1:5" s="9" customFormat="1" ht="12.75">
      <c r="A22" s="62"/>
      <c r="B22" s="62"/>
      <c r="C22" s="62" t="s">
        <v>84</v>
      </c>
      <c r="D22" s="63">
        <f>-3562-2140</f>
        <v>-5702</v>
      </c>
      <c r="E22" s="63">
        <v>-1027</v>
      </c>
    </row>
    <row r="23" spans="1:5" s="9" customFormat="1" ht="12.75">
      <c r="A23" s="62"/>
      <c r="B23" s="62"/>
      <c r="C23" s="62" t="s">
        <v>85</v>
      </c>
      <c r="D23" s="63">
        <v>-2808</v>
      </c>
      <c r="E23" s="63">
        <v>-8383</v>
      </c>
    </row>
    <row r="24" spans="1:5" s="9" customFormat="1" ht="12.75">
      <c r="A24" s="62"/>
      <c r="B24" s="62"/>
      <c r="C24" s="62" t="s">
        <v>123</v>
      </c>
      <c r="D24" s="68">
        <v>602</v>
      </c>
      <c r="E24" s="68">
        <v>1738</v>
      </c>
    </row>
    <row r="25" spans="1:5" s="9" customFormat="1" ht="12.75">
      <c r="A25" s="62"/>
      <c r="B25" s="62" t="s">
        <v>86</v>
      </c>
      <c r="C25" s="62"/>
      <c r="D25" s="63">
        <f>SUM(D21:D24)</f>
        <v>-5086</v>
      </c>
      <c r="E25" s="63">
        <f>SUM(E21:E24)</f>
        <v>-3557</v>
      </c>
    </row>
    <row r="26" spans="1:5" s="9" customFormat="1" ht="12.75">
      <c r="A26" s="62"/>
      <c r="B26" s="62" t="s">
        <v>87</v>
      </c>
      <c r="C26" s="62"/>
      <c r="D26" s="63">
        <v>-446</v>
      </c>
      <c r="E26" s="63">
        <v>-660</v>
      </c>
    </row>
    <row r="27" spans="1:5" s="9" customFormat="1" ht="12.75">
      <c r="A27" s="62"/>
      <c r="B27" s="62" t="s">
        <v>88</v>
      </c>
      <c r="C27" s="62"/>
      <c r="D27" s="69">
        <f>SUM(D25:D26)</f>
        <v>-5532</v>
      </c>
      <c r="E27" s="69">
        <f>SUM(E25:E26)</f>
        <v>-4217</v>
      </c>
    </row>
    <row r="28" spans="1:5" s="9" customFormat="1" ht="12.75">
      <c r="A28" s="62"/>
      <c r="B28" s="62"/>
      <c r="C28" s="62"/>
      <c r="D28" s="63"/>
      <c r="E28" s="63"/>
    </row>
    <row r="29" spans="1:5" s="9" customFormat="1" ht="12.75">
      <c r="A29" s="62"/>
      <c r="B29" s="62" t="s">
        <v>89</v>
      </c>
      <c r="C29" s="62"/>
      <c r="D29" s="63"/>
      <c r="E29" s="63"/>
    </row>
    <row r="30" spans="1:5" s="9" customFormat="1" ht="12.75">
      <c r="A30" s="62"/>
      <c r="B30" s="62" t="s">
        <v>94</v>
      </c>
      <c r="C30" s="62"/>
      <c r="D30" s="67">
        <v>3</v>
      </c>
      <c r="E30" s="63">
        <v>14</v>
      </c>
    </row>
    <row r="31" spans="1:5" s="9" customFormat="1" ht="12.75">
      <c r="A31" s="62"/>
      <c r="B31" s="62" t="s">
        <v>90</v>
      </c>
      <c r="C31" s="62"/>
      <c r="D31" s="63">
        <v>-485</v>
      </c>
      <c r="E31" s="63">
        <v>-903</v>
      </c>
    </row>
    <row r="32" spans="1:5" s="9" customFormat="1" ht="12.75">
      <c r="A32" s="62"/>
      <c r="B32" s="62" t="s">
        <v>91</v>
      </c>
      <c r="C32" s="62"/>
      <c r="D32" s="63">
        <v>0</v>
      </c>
      <c r="E32" s="63">
        <v>19</v>
      </c>
    </row>
    <row r="33" spans="1:5" s="9" customFormat="1" ht="12.75">
      <c r="A33" s="62"/>
      <c r="B33" s="62" t="s">
        <v>127</v>
      </c>
      <c r="C33" s="62"/>
      <c r="D33" s="63">
        <v>-17</v>
      </c>
      <c r="E33" s="66" t="s">
        <v>122</v>
      </c>
    </row>
    <row r="34" spans="1:5" s="9" customFormat="1" ht="12.75">
      <c r="A34" s="62"/>
      <c r="B34" s="62" t="s">
        <v>92</v>
      </c>
      <c r="C34" s="62"/>
      <c r="D34" s="69">
        <f>SUM(D30:D33)</f>
        <v>-499</v>
      </c>
      <c r="E34" s="69">
        <f>SUM(E30:E33)</f>
        <v>-870</v>
      </c>
    </row>
    <row r="35" spans="1:5" s="9" customFormat="1" ht="12.75">
      <c r="A35" s="62"/>
      <c r="B35" s="62"/>
      <c r="C35" s="62"/>
      <c r="D35" s="63"/>
      <c r="E35" s="63"/>
    </row>
    <row r="36" spans="1:5" s="9" customFormat="1" ht="12.75">
      <c r="A36" s="62"/>
      <c r="B36" s="62" t="s">
        <v>93</v>
      </c>
      <c r="C36" s="62"/>
      <c r="D36" s="63"/>
      <c r="E36" s="63"/>
    </row>
    <row r="37" spans="1:5" s="9" customFormat="1" ht="12.75">
      <c r="A37" s="62"/>
      <c r="B37" s="62" t="s">
        <v>125</v>
      </c>
      <c r="C37" s="62"/>
      <c r="D37" s="63">
        <f>4627+70+283</f>
        <v>4980</v>
      </c>
      <c r="E37" s="66">
        <v>4238</v>
      </c>
    </row>
    <row r="38" spans="1:5" s="9" customFormat="1" ht="12.75">
      <c r="A38" s="62"/>
      <c r="B38" s="62" t="s">
        <v>115</v>
      </c>
      <c r="C38" s="62"/>
      <c r="D38" s="67" t="s">
        <v>122</v>
      </c>
      <c r="E38" s="63">
        <v>1695</v>
      </c>
    </row>
    <row r="39" spans="1:5" s="9" customFormat="1" ht="12.75">
      <c r="A39" s="62"/>
      <c r="B39" s="62" t="s">
        <v>95</v>
      </c>
      <c r="C39" s="62"/>
      <c r="D39" s="63">
        <v>-652</v>
      </c>
      <c r="E39" s="63">
        <v>-531</v>
      </c>
    </row>
    <row r="40" spans="1:5" s="9" customFormat="1" ht="12.75">
      <c r="A40" s="62"/>
      <c r="B40" s="62" t="s">
        <v>96</v>
      </c>
      <c r="C40" s="62"/>
      <c r="D40" s="69">
        <f>SUM(D37:D39)</f>
        <v>4328</v>
      </c>
      <c r="E40" s="69">
        <f>SUM(E37:E39)</f>
        <v>5402</v>
      </c>
    </row>
    <row r="41" spans="1:5" s="9" customFormat="1" ht="12.75">
      <c r="A41" s="62"/>
      <c r="B41" s="62"/>
      <c r="C41" s="62"/>
      <c r="D41" s="63"/>
      <c r="E41" s="63"/>
    </row>
    <row r="42" spans="1:7" s="9" customFormat="1" ht="12.75">
      <c r="A42" s="62"/>
      <c r="B42" s="62" t="s">
        <v>97</v>
      </c>
      <c r="C42" s="62"/>
      <c r="D42" s="63">
        <f>D40+D34+D27</f>
        <v>-1703</v>
      </c>
      <c r="E42" s="63">
        <f>E40+E34+E27</f>
        <v>315</v>
      </c>
      <c r="F42" s="4"/>
      <c r="G42" s="10"/>
    </row>
    <row r="43" spans="1:5" s="9" customFormat="1" ht="12.75">
      <c r="A43" s="62"/>
      <c r="B43" s="62"/>
      <c r="C43" s="62"/>
      <c r="D43" s="63"/>
      <c r="E43" s="63"/>
    </row>
    <row r="44" spans="1:5" s="9" customFormat="1" ht="12.75">
      <c r="A44" s="62"/>
      <c r="B44" s="62" t="s">
        <v>116</v>
      </c>
      <c r="C44" s="62"/>
      <c r="D44" s="63">
        <v>7452</v>
      </c>
      <c r="E44" s="63">
        <v>10892</v>
      </c>
    </row>
    <row r="45" spans="1:5" s="9" customFormat="1" ht="12.75">
      <c r="A45" s="62"/>
      <c r="B45" s="62"/>
      <c r="C45" s="62"/>
      <c r="D45" s="63"/>
      <c r="E45" s="63"/>
    </row>
    <row r="46" spans="1:5" s="9" customFormat="1" ht="12.75">
      <c r="A46" s="62"/>
      <c r="B46" s="62" t="s">
        <v>126</v>
      </c>
      <c r="C46" s="62"/>
      <c r="D46" s="67">
        <v>0</v>
      </c>
      <c r="E46" s="67">
        <v>13</v>
      </c>
    </row>
    <row r="47" spans="1:5" s="9" customFormat="1" ht="13.5" thickBot="1">
      <c r="A47" s="62"/>
      <c r="B47" s="62"/>
      <c r="C47" s="62"/>
      <c r="D47" s="70"/>
      <c r="E47" s="70"/>
    </row>
    <row r="48" spans="1:5" s="9" customFormat="1" ht="12.75">
      <c r="A48" s="62"/>
      <c r="B48" s="62"/>
      <c r="C48" s="62"/>
      <c r="D48" s="63"/>
      <c r="E48" s="63"/>
    </row>
    <row r="49" spans="1:5" s="9" customFormat="1" ht="12.75">
      <c r="A49" s="62"/>
      <c r="B49" s="62" t="s">
        <v>134</v>
      </c>
      <c r="C49" s="62"/>
      <c r="D49" s="63">
        <f>SUM(D42:D47)</f>
        <v>5749</v>
      </c>
      <c r="E49" s="63">
        <f>SUM(E41:E47)</f>
        <v>11220</v>
      </c>
    </row>
    <row r="50" spans="1:5" s="9" customFormat="1" ht="13.5" thickBot="1">
      <c r="A50" s="62"/>
      <c r="B50" s="62"/>
      <c r="C50" s="62"/>
      <c r="D50" s="70"/>
      <c r="E50" s="70"/>
    </row>
    <row r="51" spans="1:5" s="9" customFormat="1" ht="12.75">
      <c r="A51" s="62"/>
      <c r="B51" s="62"/>
      <c r="C51" s="62"/>
      <c r="D51" s="28"/>
      <c r="E51" s="63"/>
    </row>
    <row r="52" spans="1:5" s="9" customFormat="1" ht="12.75">
      <c r="A52" s="62"/>
      <c r="B52" s="62"/>
      <c r="C52" s="62"/>
      <c r="D52" s="62"/>
      <c r="E52" s="62"/>
    </row>
    <row r="53" spans="1:5" s="9" customFormat="1" ht="12.75">
      <c r="A53" s="62"/>
      <c r="B53" s="62" t="s">
        <v>98</v>
      </c>
      <c r="C53" s="62"/>
      <c r="D53" s="62"/>
      <c r="E53" s="63"/>
    </row>
    <row r="54" spans="1:5" s="9" customFormat="1" ht="12.75">
      <c r="A54" s="62"/>
      <c r="B54" s="62" t="s">
        <v>120</v>
      </c>
      <c r="C54" s="62"/>
      <c r="D54" s="62"/>
      <c r="E54" s="62"/>
    </row>
    <row r="55" spans="1:5" ht="12.75">
      <c r="A55" s="59"/>
      <c r="B55" s="59"/>
      <c r="C55" s="59"/>
      <c r="D55" s="29"/>
      <c r="E55" s="59"/>
    </row>
  </sheetData>
  <printOptions/>
  <pageMargins left="0.5905511811023623" right="0.1968503937007874" top="0.7874015748031497" bottom="0.3937007874015748" header="0.5118110236220472" footer="0.5118110236220472"/>
  <pageSetup cellComments="atEnd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KHIND</dc:creator>
  <cp:keywords/>
  <dc:description/>
  <cp:lastModifiedBy>khi_ad_pcs_01</cp:lastModifiedBy>
  <cp:lastPrinted>2005-08-23T07:52:14Z</cp:lastPrinted>
  <dcterms:created xsi:type="dcterms:W3CDTF">1999-10-18T05:29:27Z</dcterms:created>
  <dcterms:modified xsi:type="dcterms:W3CDTF">2005-08-17T05:10:37Z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